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<sst xmlns="http://schemas.openxmlformats.org/spreadsheetml/2006/main" count="203" uniqueCount="72">
  <si>
    <t>Old Stats (29/8/2012)</t>
  </si>
  <si>
    <t>Weapon</t>
  </si>
  <si>
    <t>DAM</t>
  </si>
  <si>
    <t>AP</t>
  </si>
  <si>
    <t>Mag Size</t>
  </si>
  <si>
    <t>Avrg DAM per shot</t>
  </si>
  <si>
    <t>AP formula =</t>
  </si>
  <si>
    <t>55+(3*AGI)</t>
  </si>
  <si>
    <t>T1</t>
  </si>
  <si>
    <t>Single Shotgun</t>
  </si>
  <si>
    <t>35+++++(+ loss per yard past Short)</t>
  </si>
  <si>
    <t>Caravan Shotgun</t>
  </si>
  <si>
    <t>30+++++(+ loss per yard past Short)</t>
  </si>
  <si>
    <t>Sawed-off Shotgun</t>
  </si>
  <si>
    <t>45+++++(+ loss per yard past PB)</t>
  </si>
  <si>
    <t>T2</t>
  </si>
  <si>
    <t>Riot Shotgun</t>
  </si>
  <si>
    <t>40+++++(+ loss per yard past Short)</t>
  </si>
  <si>
    <t>T3</t>
  </si>
  <si>
    <t>Hunting Shotgun</t>
  </si>
  <si>
    <t>Double-barrel Shotgun</t>
  </si>
  <si>
    <t>2x50+++++(+ loss per yard past Short)</t>
  </si>
  <si>
    <t>2x77.5</t>
  </si>
  <si>
    <t>Change: Regular Shotgun Shells (Buckshot) count effective Target DT as 3x higher</t>
  </si>
  <si>
    <t>x3 for Buckshot</t>
  </si>
  <si>
    <t>Tier 1</t>
  </si>
  <si>
    <t>Vs DT 5</t>
  </si>
  <si>
    <t>Vs DT 10</t>
  </si>
  <si>
    <t>Vs DT 15</t>
  </si>
  <si>
    <t>70AP (AGI 5)</t>
  </si>
  <si>
    <t>75AP (AGI 7)</t>
  </si>
  <si>
    <t>80AP (AGI 9)</t>
  </si>
  <si>
    <t>70AP</t>
  </si>
  <si>
    <t>75AP</t>
  </si>
  <si>
    <t>Weapon to compare</t>
  </si>
  <si>
    <t>10mm Pistol</t>
  </si>
  <si>
    <t>15+</t>
  </si>
  <si>
    <t>.357 Revolver</t>
  </si>
  <si>
    <t>25+</t>
  </si>
  <si>
    <t>t1.5?</t>
  </si>
  <si>
    <t>Damage of Single Shotgun a bit low, no reason to pick over compared weapons</t>
  </si>
  <si>
    <t>DAM +10</t>
  </si>
  <si>
    <t>45+++++(+ loss per yard past Short)</t>
  </si>
  <si>
    <t>Damage still lower but is now more competitive. Low cost and ammo efficiency then make it viable option</t>
  </si>
  <si>
    <t>Other Shotguns seem pretty good in comparison to the other short range weapons</t>
  </si>
  <si>
    <t>However, if a character has enough AP to fire its loaded shells, reload, and then fire again, the weapon does as much damage as a Tier3. I'm sure I remember accounting for this, but I guess not.</t>
  </si>
  <si>
    <t>Increasing the AP cost of Single Shotgun and Caravan Shotgun by 5 so the intended limitation actually works.</t>
  </si>
  <si>
    <t>Tier 2</t>
  </si>
  <si>
    <t>80AP</t>
  </si>
  <si>
    <t>Police Pistol</t>
  </si>
  <si>
    <t>.44 Revolver</t>
  </si>
  <si>
    <t>35+</t>
  </si>
  <si>
    <t>The Riot Shotgun is FAR too powerful, dealing over double the damage of its nearest comparison</t>
  </si>
  <si>
    <t>DTx3 for Buckshot</t>
  </si>
  <si>
    <t>DAM -20</t>
  </si>
  <si>
    <t>20+++++(+ loss per yard past Short)</t>
  </si>
  <si>
    <t>This is much more inline with other weapons, being better Vs low DT and worse Vs high DT</t>
  </si>
  <si>
    <t>Sawed-Off T2?</t>
  </si>
  <si>
    <t>Sawed-Off +5 DAM</t>
  </si>
  <si>
    <t>50+++++(+ loss per yard past PB)</t>
  </si>
  <si>
    <t>DAM -15</t>
  </si>
  <si>
    <t>25+++++(+ loss per yard past Short)</t>
  </si>
  <si>
    <t>Still too much damage. 20+++++ seems to be the sweet spot.</t>
  </si>
  <si>
    <t>-</t>
  </si>
  <si>
    <t>Tier 3</t>
  </si>
  <si>
    <t>Colt .45 Auto Pistol</t>
  </si>
  <si>
    <t>These weapons seem to match up well already. Will leave them for now.</t>
  </si>
  <si>
    <t>Summary:</t>
  </si>
  <si>
    <t>Basic Shotgun Shells now count Target DT as 3 times higher (after reductions from Shotgun Surgeon, etc.)</t>
  </si>
  <si>
    <t>Single Shotgun DAM increased to 45+++++, AP cost increased to 45</t>
  </si>
  <si>
    <t>Caravan Shotgun AP cost increased to 30</t>
  </si>
  <si>
    <t>Riot Shotgun DAM reduced to 20+++++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</si>
</sst>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b/>
      <sz val="10.0"/>
      <color rgb="FFFFFF00"/>
    </font>
    <font>
      <b/>
      <sz val="10.0"/>
    </font>
  </fonts>
  <fills count="9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EFEFEF"/>
        <bgColor rgb="FFEFEFEF"/>
      </patternFill>
    </fill>
    <fill>
      <patternFill patternType="solid">
        <fgColor rgb="FFFFFF00"/>
        <bgColor rgb="FFFFFF00"/>
      </patternFill>
    </fill>
    <fill>
      <patternFill patternType="solid">
        <fgColor rgb="FF000000"/>
        <bgColor rgb="FF000000"/>
      </patternFill>
    </fill>
    <fill>
      <patternFill patternType="solid">
        <fgColor rgb="FFFFF2CC"/>
        <bgColor rgb="FFFFF2CC"/>
      </patternFill>
    </fill>
    <fill>
      <patternFill patternType="solid">
        <fgColor rgb="FFF4CCCC"/>
        <bgColor rgb="FFF4CCCC"/>
      </patternFill>
    </fill>
  </fills>
  <borders count="16">
    <border>
      <left/>
      <right/>
      <top/>
      <bottom/>
    </border>
    <border>
      <left/>
      <right/>
      <top/>
      <bottom style="thin">
        <color rgb="FF000000"/>
      </bottom>
    </border>
    <border>
      <left/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/>
      <bottom/>
    </border>
    <border>
      <left/>
      <right/>
      <top style="thin">
        <color rgb="FF000000"/>
      </top>
      <bottom/>
    </border>
    <border>
      <left style="thin">
        <color rgb="FF000000"/>
      </left>
      <right/>
      <top/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/>
    </border>
    <border>
      <left/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/>
    </border>
  </borders>
  <cellStyleXfs count="1">
    <xf borderId="0" fillId="0" fontId="0" numFmtId="0" applyAlignment="1" applyFont="1"/>
  </cellStyleXfs>
  <cellXfs count="52">
    <xf borderId="0" fillId="0" fontId="0" numFmtId="0" xfId="0" applyAlignment="1" applyFont="1">
      <alignment wrapText="1"/>
    </xf>
    <xf borderId="0" fillId="0" fontId="1" numFmtId="0" xfId="0" applyAlignment="1" applyFont="1">
      <alignment horizontal="center" vertical="center"/>
    </xf>
    <xf borderId="0" fillId="2" fontId="1" numFmtId="0" xfId="0" applyAlignment="1" applyFill="1" applyFont="1">
      <alignment wrapText="1"/>
    </xf>
    <xf borderId="1" fillId="0" fontId="1" numFmtId="0" xfId="0" applyAlignment="1" applyBorder="1" applyFont="1">
      <alignment horizontal="center" vertical="center"/>
    </xf>
    <xf borderId="1" fillId="0" fontId="1" numFmtId="0" xfId="0" applyAlignment="1" applyBorder="1" applyFont="1">
      <alignment wrapText="1"/>
    </xf>
    <xf borderId="1" fillId="0" fontId="1" numFmtId="0" xfId="0" applyAlignment="1" applyBorder="1" applyFont="1">
      <alignment horizontal="center" vertical="center"/>
    </xf>
    <xf borderId="2" fillId="0" fontId="1" numFmtId="0" xfId="0" applyAlignment="1" applyBorder="1" applyFont="1">
      <alignment horizontal="center" vertical="center"/>
    </xf>
    <xf borderId="3" fillId="3" fontId="1" numFmtId="0" xfId="0" applyAlignment="1" applyBorder="1" applyFill="1" applyFont="1">
      <alignment horizontal="center" vertical="center"/>
    </xf>
    <xf borderId="4" fillId="0" fontId="1" numFmtId="0" xfId="0" applyAlignment="1" applyBorder="1" applyFont="1">
      <alignment horizontal="center" vertical="center"/>
    </xf>
    <xf borderId="0" fillId="0" fontId="1" numFmtId="0" xfId="0" applyAlignment="1" applyFont="1">
      <alignment horizontal="center" vertical="center"/>
    </xf>
    <xf borderId="2" fillId="0" fontId="1" numFmtId="0" xfId="0" applyAlignment="1" applyBorder="1" applyFont="1">
      <alignment horizontal="center" vertical="center"/>
    </xf>
    <xf borderId="3" fillId="0" fontId="1" numFmtId="0" xfId="0" applyAlignment="1" applyBorder="1" applyFont="1">
      <alignment horizontal="center" vertical="center"/>
    </xf>
    <xf borderId="3" fillId="4" fontId="1" numFmtId="0" xfId="0" applyAlignment="1" applyBorder="1" applyFill="1" applyFont="1">
      <alignment horizontal="center" vertical="center"/>
    </xf>
    <xf borderId="3" fillId="4" fontId="1" numFmtId="0" xfId="0" applyAlignment="1" applyBorder="1" applyFont="1">
      <alignment horizontal="center" vertical="center"/>
    </xf>
    <xf borderId="0" fillId="2" fontId="1" numFmtId="0" xfId="0" applyAlignment="1" applyFont="1">
      <alignment horizontal="center" vertical="center"/>
    </xf>
    <xf borderId="5" fillId="0" fontId="1" numFmtId="0" xfId="0" applyAlignment="1" applyBorder="1" applyFont="1">
      <alignment horizontal="center" vertical="center"/>
    </xf>
    <xf borderId="0" fillId="5" fontId="1" numFmtId="0" xfId="0" applyAlignment="1" applyFill="1" applyFont="1">
      <alignment horizontal="center" vertical="center"/>
    </xf>
    <xf borderId="3" fillId="6" fontId="2" numFmtId="0" xfId="0" applyAlignment="1" applyBorder="1" applyFill="1" applyFont="1">
      <alignment horizontal="center" vertical="center"/>
    </xf>
    <xf borderId="6" fillId="0" fontId="1" numFmtId="0" xfId="0" applyAlignment="1" applyBorder="1" applyFont="1">
      <alignment horizontal="center" vertical="center"/>
    </xf>
    <xf borderId="2" fillId="2" fontId="1" numFmtId="0" xfId="0" applyAlignment="1" applyBorder="1" applyFont="1">
      <alignment horizontal="center" vertical="center"/>
    </xf>
    <xf borderId="7" fillId="6" fontId="2" numFmtId="0" xfId="0" applyAlignment="1" applyBorder="1" applyFont="1">
      <alignment horizontal="center" vertical="center"/>
    </xf>
    <xf borderId="8" fillId="0" fontId="1" numFmtId="0" xfId="0" applyAlignment="1" applyBorder="1" applyFont="1">
      <alignment wrapText="1"/>
    </xf>
    <xf borderId="1" fillId="6" fontId="2" numFmtId="0" xfId="0" applyAlignment="1" applyBorder="1" applyFont="1">
      <alignment horizontal="center" vertical="center"/>
    </xf>
    <xf borderId="8" fillId="6" fontId="2" numFmtId="0" xfId="0" applyAlignment="1" applyBorder="1" applyFont="1">
      <alignment horizontal="center" vertical="center"/>
    </xf>
    <xf borderId="9" fillId="0" fontId="1" numFmtId="0" xfId="0" applyAlignment="1" applyBorder="1" applyFont="1">
      <alignment wrapText="1"/>
    </xf>
    <xf borderId="2" fillId="0" fontId="1" numFmtId="0" xfId="0" applyAlignment="1" applyBorder="1" applyFont="1">
      <alignment wrapText="1"/>
    </xf>
    <xf borderId="10" fillId="2" fontId="1" numFmtId="0" xfId="0" applyAlignment="1" applyBorder="1" applyFont="1">
      <alignment horizontal="center" vertical="center"/>
    </xf>
    <xf borderId="3" fillId="7" fontId="1" numFmtId="0" xfId="0" applyAlignment="1" applyBorder="1" applyFill="1" applyFont="1">
      <alignment horizontal="center" vertical="center"/>
    </xf>
    <xf borderId="3" fillId="7" fontId="1" numFmtId="0" xfId="0" applyAlignment="1" applyBorder="1" applyFont="1">
      <alignment horizontal="center" vertical="center"/>
    </xf>
    <xf borderId="3" fillId="8" fontId="1" numFmtId="0" xfId="0" applyAlignment="1" applyBorder="1" applyFill="1" applyFont="1">
      <alignment horizontal="center" vertical="center"/>
    </xf>
    <xf borderId="3" fillId="8" fontId="1" numFmtId="0" xfId="0" applyAlignment="1" applyBorder="1" applyFont="1">
      <alignment horizontal="center" vertical="center"/>
    </xf>
    <xf borderId="3" fillId="5" fontId="1" numFmtId="0" xfId="0" applyAlignment="1" applyBorder="1" applyFont="1">
      <alignment horizontal="center" vertical="center"/>
    </xf>
    <xf borderId="3" fillId="0" fontId="1" numFmtId="0" xfId="0" applyAlignment="1" applyBorder="1" applyFont="1">
      <alignment horizontal="center" vertical="center"/>
    </xf>
    <xf borderId="11" fillId="6" fontId="2" numFmtId="0" xfId="0" applyAlignment="1" applyBorder="1" applyFont="1">
      <alignment horizontal="center" vertical="center"/>
    </xf>
    <xf borderId="0" fillId="0" fontId="1" numFmtId="0" xfId="0" applyAlignment="1" applyFont="1">
      <alignment horizontal="center" vertical="center" wrapText="1"/>
    </xf>
    <xf borderId="3" fillId="2" fontId="1" numFmtId="0" xfId="0" applyAlignment="1" applyBorder="1" applyFont="1">
      <alignment horizontal="center" vertical="center"/>
    </xf>
    <xf borderId="5" fillId="0" fontId="1" numFmtId="0" xfId="0" applyAlignment="1" applyBorder="1" applyFont="1">
      <alignment horizontal="center" vertical="center"/>
    </xf>
    <xf borderId="5" fillId="0" fontId="1" numFmtId="0" xfId="0" applyAlignment="1" applyBorder="1" applyFont="1">
      <alignment wrapText="1"/>
    </xf>
    <xf borderId="5" fillId="5" fontId="1" numFmtId="0" xfId="0" applyAlignment="1" applyBorder="1" applyFont="1">
      <alignment horizontal="center" vertical="center" wrapText="1"/>
    </xf>
    <xf borderId="12" fillId="0" fontId="1" numFmtId="0" xfId="0" applyAlignment="1" applyBorder="1" applyFont="1">
      <alignment wrapText="1"/>
    </xf>
    <xf borderId="11" fillId="0" fontId="1" numFmtId="0" xfId="0" applyAlignment="1" applyBorder="1" applyFont="1">
      <alignment wrapText="1"/>
    </xf>
    <xf borderId="13" fillId="2" fontId="1" numFmtId="0" xfId="0" applyAlignment="1" applyBorder="1" applyFont="1">
      <alignment horizontal="center" vertical="center"/>
    </xf>
    <xf borderId="7" fillId="0" fontId="1" numFmtId="0" xfId="0" applyAlignment="1" applyBorder="1" applyFont="1">
      <alignment horizontal="center" vertical="center"/>
    </xf>
    <xf borderId="14" fillId="2" fontId="1" numFmtId="0" xfId="0" applyAlignment="1" applyBorder="1" applyFont="1">
      <alignment horizontal="center" vertical="center"/>
    </xf>
    <xf borderId="15" fillId="0" fontId="1" numFmtId="0" xfId="0" applyAlignment="1" applyBorder="1" applyFont="1">
      <alignment horizontal="center" vertical="center"/>
    </xf>
    <xf borderId="3" fillId="2" fontId="1" numFmtId="0" xfId="0" applyAlignment="1" applyBorder="1" applyFont="1">
      <alignment horizontal="center" vertical="center"/>
    </xf>
    <xf borderId="2" fillId="2" fontId="1" numFmtId="0" xfId="0" applyAlignment="1" applyBorder="1" applyFont="1">
      <alignment horizontal="center" vertical="center"/>
    </xf>
    <xf borderId="3" fillId="7" fontId="1" numFmtId="0" xfId="0" applyAlignment="1" applyBorder="1" applyFont="1">
      <alignment horizontal="center" wrapText="1"/>
    </xf>
    <xf borderId="3" fillId="2" fontId="1" numFmtId="0" xfId="0" applyAlignment="1" applyBorder="1" applyFont="1">
      <alignment horizontal="center"/>
    </xf>
    <xf borderId="3" fillId="4" fontId="1" numFmtId="0" xfId="0" applyAlignment="1" applyBorder="1" applyFont="1">
      <alignment horizontal="center"/>
    </xf>
    <xf borderId="0" fillId="5" fontId="3" numFmtId="0" xfId="0" applyAlignment="1" applyFont="1">
      <alignment horizontal="left" vertical="center"/>
    </xf>
    <xf borderId="0" fillId="5" fontId="1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75"/>
  <cols>
    <col customWidth="1" min="1" max="1" width="18.14"/>
    <col customWidth="1" min="3" max="3" width="14.57"/>
    <col customWidth="1" min="4" max="4" width="8.57"/>
    <col customWidth="1" min="5" max="5" width="12.14"/>
    <col customWidth="1" min="7" max="9" width="12.29"/>
    <col customWidth="1" min="10" max="10" width="1.57"/>
    <col customWidth="1" min="11" max="19" width="10.14"/>
  </cols>
  <sheetData>
    <row r="1">
      <c r="A1" s="1"/>
      <c r="B1" s="1"/>
      <c r="C1" s="1"/>
      <c r="D1" s="1"/>
      <c r="E1" s="1"/>
      <c r="F1" s="1"/>
      <c r="G1" s="1"/>
      <c r="J1" s="2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>
      <c r="A2" s="1"/>
      <c r="B2" s="3" t="s">
        <v>0</v>
      </c>
      <c r="C2" s="4"/>
      <c r="D2" s="5"/>
      <c r="E2" s="5"/>
      <c r="F2" s="5"/>
      <c r="G2" s="1"/>
      <c r="J2" s="2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>
      <c r="A3" s="6"/>
      <c r="B3" s="7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8"/>
      <c r="H3" s="9" t="s">
        <v>6</v>
      </c>
      <c r="I3" s="9" t="s">
        <v>7</v>
      </c>
      <c r="J3" s="2"/>
      <c r="M3" s="1"/>
      <c r="N3" s="1"/>
      <c r="O3" s="1"/>
      <c r="P3" s="1"/>
      <c r="Q3" s="1"/>
      <c r="R3" s="1"/>
      <c r="S3" s="1"/>
      <c r="T3" s="1"/>
      <c r="U3" s="1"/>
    </row>
    <row r="4">
      <c r="A4" s="10" t="s">
        <v>8</v>
      </c>
      <c r="B4" s="11" t="s">
        <v>9</v>
      </c>
      <c r="C4" s="11" t="s">
        <v>10</v>
      </c>
      <c r="D4" s="11">
        <v>40.0</v>
      </c>
      <c r="E4" s="11">
        <v>1.0</v>
      </c>
      <c r="F4" s="11">
        <v>62.5</v>
      </c>
      <c r="G4" s="8"/>
      <c r="H4" s="9">
        <v>5.0</v>
      </c>
      <c r="I4" s="1" t="str">
        <f t="shared" ref="I4:I9" si="1">55+(H4*3)</f>
        <v>70</v>
      </c>
      <c r="J4" s="2"/>
      <c r="M4" s="1"/>
      <c r="N4" s="1"/>
      <c r="O4" s="1"/>
      <c r="P4" s="1"/>
      <c r="Q4" s="1"/>
      <c r="R4" s="1"/>
      <c r="S4" s="1"/>
      <c r="T4" s="1"/>
      <c r="U4" s="1"/>
    </row>
    <row r="5">
      <c r="A5" s="6"/>
      <c r="B5" s="12" t="s">
        <v>11</v>
      </c>
      <c r="C5" s="12" t="s">
        <v>12</v>
      </c>
      <c r="D5" s="12">
        <v>25.0</v>
      </c>
      <c r="E5" s="12">
        <v>2.0</v>
      </c>
      <c r="F5" s="12">
        <v>57.5</v>
      </c>
      <c r="G5" s="8"/>
      <c r="H5" s="9">
        <v>6.0</v>
      </c>
      <c r="I5" s="1" t="str">
        <f t="shared" si="1"/>
        <v>73</v>
      </c>
      <c r="J5" s="2"/>
      <c r="M5" s="1"/>
      <c r="N5" s="1"/>
      <c r="O5" s="1"/>
      <c r="P5" s="1"/>
      <c r="Q5" s="1"/>
      <c r="R5" s="1"/>
      <c r="S5" s="1"/>
      <c r="T5" s="1"/>
      <c r="U5" s="1"/>
    </row>
    <row r="6">
      <c r="A6" s="6"/>
      <c r="B6" s="11" t="s">
        <v>13</v>
      </c>
      <c r="C6" s="11" t="s">
        <v>14</v>
      </c>
      <c r="D6" s="11">
        <v>35.0</v>
      </c>
      <c r="E6" s="11">
        <v>2.0</v>
      </c>
      <c r="F6" s="11">
        <v>72.5</v>
      </c>
      <c r="G6" s="8"/>
      <c r="H6" s="9">
        <v>7.0</v>
      </c>
      <c r="I6" s="1" t="str">
        <f t="shared" si="1"/>
        <v>76</v>
      </c>
      <c r="J6" s="2"/>
      <c r="M6" s="1"/>
      <c r="N6" s="1"/>
      <c r="O6" s="1"/>
      <c r="P6" s="1"/>
      <c r="Q6" s="1"/>
      <c r="R6" s="1"/>
      <c r="S6" s="1"/>
      <c r="T6" s="1"/>
      <c r="U6" s="1"/>
    </row>
    <row r="7">
      <c r="A7" s="6"/>
      <c r="B7" s="13"/>
      <c r="C7" s="13"/>
      <c r="D7" s="13"/>
      <c r="E7" s="13"/>
      <c r="F7" s="13"/>
      <c r="G7" s="8"/>
      <c r="H7" s="9">
        <v>8.0</v>
      </c>
      <c r="I7" s="1" t="str">
        <f t="shared" si="1"/>
        <v>79</v>
      </c>
      <c r="J7" s="2"/>
      <c r="M7" s="1"/>
      <c r="N7" s="1"/>
      <c r="O7" s="1"/>
      <c r="P7" s="1"/>
      <c r="Q7" s="1"/>
      <c r="R7" s="1"/>
      <c r="S7" s="1"/>
      <c r="T7" s="1"/>
      <c r="U7" s="1"/>
    </row>
    <row r="8">
      <c r="A8" s="10" t="s">
        <v>15</v>
      </c>
      <c r="B8" s="11" t="s">
        <v>16</v>
      </c>
      <c r="C8" s="11" t="s">
        <v>17</v>
      </c>
      <c r="D8" s="11">
        <v>20.0</v>
      </c>
      <c r="E8" s="11">
        <v>12.0</v>
      </c>
      <c r="F8" s="11">
        <v>67.5</v>
      </c>
      <c r="G8" s="8"/>
      <c r="H8" s="9">
        <v>9.0</v>
      </c>
      <c r="I8" s="1" t="str">
        <f t="shared" si="1"/>
        <v>82</v>
      </c>
      <c r="J8" s="2"/>
      <c r="M8" s="1"/>
      <c r="N8" s="1"/>
      <c r="O8" s="1"/>
      <c r="P8" s="1"/>
      <c r="Q8" s="1"/>
      <c r="R8" s="1"/>
      <c r="S8" s="1"/>
      <c r="T8" s="1"/>
      <c r="U8" s="1"/>
    </row>
    <row r="9">
      <c r="A9" s="6"/>
      <c r="B9" s="13"/>
      <c r="C9" s="13"/>
      <c r="D9" s="13"/>
      <c r="E9" s="13"/>
      <c r="F9" s="13"/>
      <c r="G9" s="8"/>
      <c r="H9" s="9">
        <v>10.0</v>
      </c>
      <c r="I9" s="1" t="str">
        <f t="shared" si="1"/>
        <v>85</v>
      </c>
      <c r="J9" s="2"/>
      <c r="M9" s="1"/>
      <c r="N9" s="1"/>
      <c r="O9" s="1"/>
      <c r="P9" s="1"/>
      <c r="Q9" s="1"/>
      <c r="R9" s="1"/>
      <c r="S9" s="1"/>
      <c r="T9" s="1"/>
      <c r="U9" s="1"/>
    </row>
    <row r="10">
      <c r="A10" s="10" t="s">
        <v>18</v>
      </c>
      <c r="B10" s="11" t="s">
        <v>19</v>
      </c>
      <c r="C10" s="11" t="s">
        <v>17</v>
      </c>
      <c r="D10" s="11">
        <v>25.0</v>
      </c>
      <c r="E10" s="11">
        <v>5.0</v>
      </c>
      <c r="F10" s="11">
        <v>67.5</v>
      </c>
      <c r="G10" s="8"/>
      <c r="H10" s="1"/>
      <c r="I10" s="1"/>
      <c r="J10" s="14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>
      <c r="A11" s="6"/>
      <c r="B11" s="12" t="s">
        <v>20</v>
      </c>
      <c r="C11" s="12" t="s">
        <v>21</v>
      </c>
      <c r="D11" s="12">
        <v>50.0</v>
      </c>
      <c r="E11" s="12">
        <v>2.0</v>
      </c>
      <c r="F11" s="12" t="s">
        <v>22</v>
      </c>
      <c r="G11" s="8"/>
      <c r="H11" s="1"/>
      <c r="I11" s="1"/>
      <c r="J11" s="14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>
      <c r="A12" s="1"/>
      <c r="B12" s="15"/>
      <c r="C12" s="15"/>
      <c r="D12" s="15"/>
      <c r="E12" s="15"/>
      <c r="F12" s="15"/>
      <c r="G12" s="1"/>
      <c r="H12" s="1"/>
      <c r="I12" s="1"/>
      <c r="J12" s="14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>
      <c r="A13" s="1"/>
      <c r="B13" s="16" t="s">
        <v>23</v>
      </c>
      <c r="G13" s="1"/>
      <c r="H13" s="1"/>
      <c r="I13" s="1"/>
      <c r="J13" s="14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>
      <c r="A14" s="1"/>
      <c r="G14" s="1"/>
      <c r="H14" s="1"/>
      <c r="I14" s="1"/>
      <c r="J14" s="14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>
      <c r="A15" s="1"/>
      <c r="B15" s="5"/>
      <c r="C15" s="1"/>
      <c r="D15" s="1"/>
      <c r="E15" s="1"/>
      <c r="F15" s="1"/>
      <c r="G15" s="1"/>
      <c r="H15" s="1"/>
      <c r="I15" s="1"/>
      <c r="J15" s="14"/>
      <c r="K15" s="5"/>
      <c r="L15" s="5"/>
      <c r="M15" s="9" t="s">
        <v>24</v>
      </c>
      <c r="O15" s="5"/>
      <c r="P15" s="5"/>
      <c r="Q15" s="1"/>
      <c r="R15" s="1"/>
      <c r="S15" s="1"/>
      <c r="T15" s="1"/>
      <c r="U15" s="1"/>
    </row>
    <row r="16">
      <c r="A16" s="6"/>
      <c r="B16" s="17" t="s">
        <v>25</v>
      </c>
      <c r="C16" s="18"/>
      <c r="D16" s="5"/>
      <c r="E16" s="5"/>
      <c r="F16" s="5"/>
      <c r="G16" s="5"/>
      <c r="H16" s="5"/>
      <c r="I16" s="5"/>
      <c r="J16" s="19"/>
      <c r="K16" s="20" t="s">
        <v>26</v>
      </c>
      <c r="L16" s="21"/>
      <c r="M16" s="22" t="s">
        <v>27</v>
      </c>
      <c r="N16" s="4"/>
      <c r="O16" s="23" t="s">
        <v>28</v>
      </c>
      <c r="P16" s="24"/>
      <c r="Q16" s="8"/>
      <c r="R16" s="1"/>
      <c r="S16" s="1"/>
      <c r="T16" s="1"/>
      <c r="U16" s="1"/>
    </row>
    <row r="17">
      <c r="A17" s="25"/>
      <c r="B17" s="7" t="s">
        <v>1</v>
      </c>
      <c r="C17" s="7" t="s">
        <v>2</v>
      </c>
      <c r="D17" s="7" t="s">
        <v>3</v>
      </c>
      <c r="E17" s="7" t="s">
        <v>4</v>
      </c>
      <c r="F17" s="7" t="s">
        <v>5</v>
      </c>
      <c r="G17" s="7" t="s">
        <v>29</v>
      </c>
      <c r="H17" s="7" t="s">
        <v>30</v>
      </c>
      <c r="I17" s="7" t="s">
        <v>31</v>
      </c>
      <c r="J17" s="26"/>
      <c r="K17" s="7" t="s">
        <v>32</v>
      </c>
      <c r="L17" s="7" t="s">
        <v>33</v>
      </c>
      <c r="M17" s="7" t="s">
        <v>32</v>
      </c>
      <c r="N17" s="7" t="s">
        <v>33</v>
      </c>
      <c r="O17" s="7" t="s">
        <v>32</v>
      </c>
      <c r="P17" s="7" t="s">
        <v>33</v>
      </c>
      <c r="Q17" s="8"/>
      <c r="R17" s="1"/>
      <c r="S17" s="1"/>
      <c r="T17" s="1"/>
      <c r="U17" s="1"/>
    </row>
    <row r="18">
      <c r="A18" s="10" t="s">
        <v>34</v>
      </c>
      <c r="B18" s="27" t="s">
        <v>35</v>
      </c>
      <c r="C18" s="27" t="s">
        <v>36</v>
      </c>
      <c r="D18" s="27">
        <v>15.0</v>
      </c>
      <c r="E18" s="27">
        <v>12.0</v>
      </c>
      <c r="F18" s="27">
        <v>20.5</v>
      </c>
      <c r="G18" s="28" t="str">
        <f>F18*4</f>
        <v>82</v>
      </c>
      <c r="H18" s="28" t="str">
        <f>F18*5</f>
        <v>102.5</v>
      </c>
      <c r="I18" s="28" t="str">
        <f>F18*5</f>
        <v>102.5</v>
      </c>
      <c r="J18" s="26"/>
      <c r="K18" s="28" t="str">
        <f>G18-(5*4)</f>
        <v>62</v>
      </c>
      <c r="L18" s="28" t="str">
        <f>H18-(5*5)</f>
        <v>77.5</v>
      </c>
      <c r="M18" s="28" t="str">
        <f>G18-(10*4)</f>
        <v>42</v>
      </c>
      <c r="N18" s="28" t="str">
        <f>H18-(10*5)</f>
        <v>52.5</v>
      </c>
      <c r="O18" s="28" t="str">
        <f>G18-(15*4)</f>
        <v>22</v>
      </c>
      <c r="P18" s="28" t="str">
        <f>H18-(15*5)</f>
        <v>27.5</v>
      </c>
      <c r="Q18" s="8"/>
      <c r="R18" s="1"/>
      <c r="S18" s="1"/>
      <c r="T18" s="1"/>
      <c r="U18" s="1"/>
    </row>
    <row r="19">
      <c r="A19" s="10" t="s">
        <v>34</v>
      </c>
      <c r="B19" s="29" t="s">
        <v>37</v>
      </c>
      <c r="C19" s="29" t="s">
        <v>38</v>
      </c>
      <c r="D19" s="29">
        <v>25.0</v>
      </c>
      <c r="E19" s="29">
        <v>6.0</v>
      </c>
      <c r="F19" s="29">
        <v>30.5</v>
      </c>
      <c r="G19" s="30" t="str">
        <f>F19*2</f>
        <v>61</v>
      </c>
      <c r="H19" s="30" t="str">
        <f>F19*3</f>
        <v>91.5</v>
      </c>
      <c r="I19" s="30" t="str">
        <f>F19*3</f>
        <v>91.5</v>
      </c>
      <c r="J19" s="26"/>
      <c r="K19" s="30" t="str">
        <f>G19-(5*2)</f>
        <v>51</v>
      </c>
      <c r="L19" s="30" t="str">
        <f>H19-(5*3)</f>
        <v>76.5</v>
      </c>
      <c r="M19" s="30" t="str">
        <f>G19-(10*2)</f>
        <v>41</v>
      </c>
      <c r="N19" s="30" t="str">
        <f>H19-(10*3)</f>
        <v>61.5</v>
      </c>
      <c r="O19" s="30" t="str">
        <f>G19-(15*2)</f>
        <v>31</v>
      </c>
      <c r="P19" s="30" t="str">
        <f>H19-(15*3)</f>
        <v>46.5</v>
      </c>
      <c r="Q19" s="8"/>
      <c r="R19" s="1"/>
      <c r="S19" s="1"/>
      <c r="T19" s="1"/>
      <c r="U19" s="1"/>
    </row>
    <row r="20">
      <c r="A20" s="6"/>
      <c r="B20" s="11" t="s">
        <v>9</v>
      </c>
      <c r="C20" s="11" t="s">
        <v>10</v>
      </c>
      <c r="D20" s="31">
        <v>45.0</v>
      </c>
      <c r="E20" s="11">
        <v>1.0</v>
      </c>
      <c r="F20" s="11">
        <v>62.5</v>
      </c>
      <c r="G20" s="32" t="str">
        <f>F20</f>
        <v>62.5</v>
      </c>
      <c r="H20" s="32" t="str">
        <f>F20</f>
        <v>62.5</v>
      </c>
      <c r="I20" s="32" t="str">
        <f>F20</f>
        <v>62.5</v>
      </c>
      <c r="J20" s="26"/>
      <c r="K20" s="32" t="str">
        <f t="shared" ref="K20:L20" si="2">G20-(5*3*1)</f>
        <v>47.5</v>
      </c>
      <c r="L20" s="32" t="str">
        <f t="shared" si="2"/>
        <v>47.5</v>
      </c>
      <c r="M20" s="32" t="str">
        <f t="shared" ref="M20:N20" si="3">G20-(10*3*1)</f>
        <v>32.5</v>
      </c>
      <c r="N20" s="32" t="str">
        <f t="shared" si="3"/>
        <v>32.5</v>
      </c>
      <c r="O20" s="32" t="str">
        <f t="shared" ref="O20:P20" si="4">G20-(15*3*1)</f>
        <v>17.5</v>
      </c>
      <c r="P20" s="32" t="str">
        <f t="shared" si="4"/>
        <v>17.5</v>
      </c>
      <c r="Q20" s="8"/>
      <c r="R20" s="1"/>
      <c r="S20" s="1"/>
      <c r="T20" s="1"/>
      <c r="U20" s="1"/>
    </row>
    <row r="21">
      <c r="A21" s="6"/>
      <c r="B21" s="12" t="s">
        <v>11</v>
      </c>
      <c r="C21" s="12" t="s">
        <v>12</v>
      </c>
      <c r="D21" s="31">
        <v>30.0</v>
      </c>
      <c r="E21" s="12">
        <v>2.0</v>
      </c>
      <c r="F21" s="12">
        <v>57.5</v>
      </c>
      <c r="G21" s="13" t="str">
        <f t="shared" ref="G21:G22" si="8">F21*2</f>
        <v>115</v>
      </c>
      <c r="H21" s="13" t="str">
        <f t="shared" ref="H21:H22" si="9">F21*2</f>
        <v>115</v>
      </c>
      <c r="I21" s="13" t="str">
        <f t="shared" ref="I21:I22" si="10">F21*2</f>
        <v>115</v>
      </c>
      <c r="J21" s="26"/>
      <c r="K21" s="13" t="str">
        <f t="shared" ref="K21:L21" si="5">G21-(5*3*2)</f>
        <v>85</v>
      </c>
      <c r="L21" s="13" t="str">
        <f t="shared" si="5"/>
        <v>85</v>
      </c>
      <c r="M21" s="13" t="str">
        <f t="shared" ref="M21:N21" si="6">G21-(10*3*2)</f>
        <v>55</v>
      </c>
      <c r="N21" s="13" t="str">
        <f t="shared" si="6"/>
        <v>55</v>
      </c>
      <c r="O21" s="13" t="str">
        <f t="shared" ref="O21:P21" si="7">G21-(15*3*2)</f>
        <v>25</v>
      </c>
      <c r="P21" s="13" t="str">
        <f t="shared" si="7"/>
        <v>25</v>
      </c>
      <c r="Q21" s="8"/>
      <c r="R21" s="1"/>
      <c r="S21" s="1"/>
      <c r="T21" s="1"/>
      <c r="U21" s="1"/>
    </row>
    <row r="22">
      <c r="A22" s="10" t="s">
        <v>39</v>
      </c>
      <c r="B22" s="11" t="s">
        <v>13</v>
      </c>
      <c r="C22" s="11" t="s">
        <v>14</v>
      </c>
      <c r="D22" s="11">
        <v>35.0</v>
      </c>
      <c r="E22" s="11">
        <v>2.0</v>
      </c>
      <c r="F22" s="32" t="str">
        <f>45+(5*5.5)</f>
        <v>72.5</v>
      </c>
      <c r="G22" s="32" t="str">
        <f t="shared" si="8"/>
        <v>145</v>
      </c>
      <c r="H22" s="32" t="str">
        <f t="shared" si="9"/>
        <v>145</v>
      </c>
      <c r="I22" s="32" t="str">
        <f t="shared" si="10"/>
        <v>145</v>
      </c>
      <c r="J22" s="26"/>
      <c r="K22" s="32" t="str">
        <f t="shared" ref="K22:L22" si="11">G22-(5*3*2)</f>
        <v>115</v>
      </c>
      <c r="L22" s="32" t="str">
        <f t="shared" si="11"/>
        <v>115</v>
      </c>
      <c r="M22" s="32" t="str">
        <f t="shared" ref="M22:N22" si="12">G22-(10*3*2)</f>
        <v>85</v>
      </c>
      <c r="N22" s="32" t="str">
        <f t="shared" si="12"/>
        <v>85</v>
      </c>
      <c r="O22" s="32" t="str">
        <f t="shared" ref="O22:P22" si="13">G22-(15*3*2)</f>
        <v>55</v>
      </c>
      <c r="P22" s="32" t="str">
        <f t="shared" si="13"/>
        <v>55</v>
      </c>
      <c r="Q22" s="8"/>
      <c r="R22" s="1"/>
      <c r="S22" s="1"/>
      <c r="T22" s="1"/>
      <c r="U22" s="1"/>
    </row>
    <row r="23">
      <c r="A23" s="1"/>
      <c r="B23" s="15"/>
      <c r="C23" s="15"/>
      <c r="D23" s="15"/>
      <c r="E23" s="15"/>
      <c r="F23" s="15"/>
      <c r="G23" s="15"/>
      <c r="H23" s="15"/>
      <c r="I23" s="15"/>
      <c r="J23" s="14"/>
      <c r="K23" s="15"/>
      <c r="L23" s="15"/>
      <c r="M23" s="15"/>
      <c r="N23" s="15"/>
      <c r="O23" s="15"/>
      <c r="P23" s="15"/>
      <c r="Q23" s="1"/>
      <c r="R23" s="1"/>
      <c r="S23" s="1"/>
      <c r="T23" s="1"/>
      <c r="U23" s="1"/>
    </row>
    <row r="24">
      <c r="A24" s="1"/>
      <c r="B24" s="9" t="s">
        <v>40</v>
      </c>
      <c r="G24" s="1"/>
      <c r="H24" s="1"/>
      <c r="I24" s="1"/>
      <c r="J24" s="14"/>
      <c r="K24" s="5"/>
      <c r="L24" s="5"/>
      <c r="M24" s="3" t="s">
        <v>24</v>
      </c>
      <c r="N24" s="4"/>
      <c r="O24" s="5"/>
      <c r="P24" s="5"/>
      <c r="Q24" s="1"/>
      <c r="R24" s="1"/>
      <c r="S24" s="1"/>
      <c r="T24" s="1"/>
      <c r="U24" s="1"/>
    </row>
    <row r="25">
      <c r="A25" s="1"/>
      <c r="B25" s="1"/>
      <c r="C25" s="5"/>
      <c r="D25" s="5"/>
      <c r="E25" s="5"/>
      <c r="F25" s="5"/>
      <c r="G25" s="5"/>
      <c r="H25" s="5"/>
      <c r="I25" s="5"/>
      <c r="J25" s="19"/>
      <c r="K25" s="20" t="s">
        <v>26</v>
      </c>
      <c r="L25" s="21"/>
      <c r="M25" s="23" t="s">
        <v>27</v>
      </c>
      <c r="N25" s="21"/>
      <c r="O25" s="23" t="s">
        <v>28</v>
      </c>
      <c r="P25" s="24"/>
      <c r="Q25" s="8"/>
      <c r="R25" s="1"/>
      <c r="S25" s="1"/>
      <c r="T25" s="1"/>
      <c r="U25" s="1"/>
    </row>
    <row r="26">
      <c r="A26" s="1"/>
      <c r="B26" s="33" t="s">
        <v>41</v>
      </c>
      <c r="C26" s="7" t="s">
        <v>2</v>
      </c>
      <c r="D26" s="7" t="s">
        <v>3</v>
      </c>
      <c r="E26" s="7" t="s">
        <v>4</v>
      </c>
      <c r="F26" s="7" t="s">
        <v>5</v>
      </c>
      <c r="G26" s="7" t="s">
        <v>29</v>
      </c>
      <c r="H26" s="7" t="s">
        <v>30</v>
      </c>
      <c r="I26" s="7" t="s">
        <v>31</v>
      </c>
      <c r="J26" s="26"/>
      <c r="K26" s="7" t="s">
        <v>32</v>
      </c>
      <c r="L26" s="7" t="s">
        <v>33</v>
      </c>
      <c r="M26" s="7" t="s">
        <v>32</v>
      </c>
      <c r="N26" s="7" t="s">
        <v>33</v>
      </c>
      <c r="O26" s="7" t="s">
        <v>32</v>
      </c>
      <c r="P26" s="7" t="s">
        <v>33</v>
      </c>
      <c r="Q26" s="8"/>
      <c r="R26" s="1"/>
      <c r="S26" s="1"/>
      <c r="T26" s="1"/>
      <c r="U26" s="1"/>
    </row>
    <row r="27">
      <c r="A27" s="6"/>
      <c r="B27" s="11" t="s">
        <v>9</v>
      </c>
      <c r="C27" s="31" t="s">
        <v>42</v>
      </c>
      <c r="D27" s="31">
        <v>45.0</v>
      </c>
      <c r="E27" s="11">
        <v>1.0</v>
      </c>
      <c r="F27" s="11">
        <v>72.5</v>
      </c>
      <c r="G27" s="32" t="str">
        <f>F27</f>
        <v>72.5</v>
      </c>
      <c r="H27" s="32" t="str">
        <f>F27</f>
        <v>72.5</v>
      </c>
      <c r="I27" s="32" t="str">
        <f>F27</f>
        <v>72.5</v>
      </c>
      <c r="J27" s="26"/>
      <c r="K27" s="32" t="str">
        <f t="shared" ref="K27:L27" si="14">G27-(5*3*1)</f>
        <v>57.5</v>
      </c>
      <c r="L27" s="32" t="str">
        <f t="shared" si="14"/>
        <v>57.5</v>
      </c>
      <c r="M27" s="32" t="str">
        <f t="shared" ref="M27:N27" si="15">G27-(10*3*1)</f>
        <v>42.5</v>
      </c>
      <c r="N27" s="32" t="str">
        <f t="shared" si="15"/>
        <v>42.5</v>
      </c>
      <c r="O27" s="32" t="str">
        <f t="shared" ref="O27:P27" si="16">G27-(15*3*1)</f>
        <v>27.5</v>
      </c>
      <c r="P27" s="32" t="str">
        <f t="shared" si="16"/>
        <v>27.5</v>
      </c>
      <c r="Q27" s="8"/>
      <c r="R27" s="1"/>
      <c r="S27" s="1"/>
      <c r="T27" s="1"/>
      <c r="U27" s="1"/>
    </row>
    <row r="28">
      <c r="A28" s="1"/>
      <c r="B28" s="15"/>
      <c r="C28" s="15"/>
      <c r="D28" s="15"/>
      <c r="E28" s="15"/>
      <c r="F28" s="15"/>
      <c r="G28" s="15"/>
      <c r="H28" s="15"/>
      <c r="I28" s="15"/>
      <c r="J28" s="14"/>
      <c r="K28" s="15"/>
      <c r="L28" s="15"/>
      <c r="M28" s="15"/>
      <c r="N28" s="15"/>
      <c r="O28" s="15"/>
      <c r="P28" s="15"/>
      <c r="Q28" s="1"/>
      <c r="R28" s="1"/>
      <c r="S28" s="1"/>
      <c r="T28" s="1"/>
      <c r="U28" s="1"/>
    </row>
    <row r="29">
      <c r="A29" s="1"/>
      <c r="B29" s="16" t="s">
        <v>43</v>
      </c>
      <c r="I29" s="1"/>
      <c r="J29" s="14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>
      <c r="A30" s="1"/>
      <c r="B30" s="9" t="s">
        <v>44</v>
      </c>
      <c r="I30" s="1"/>
      <c r="J30" s="14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>
      <c r="A31" s="1"/>
      <c r="B31" s="34" t="s">
        <v>45</v>
      </c>
      <c r="I31" s="1"/>
      <c r="J31" s="14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>
      <c r="A32" s="1"/>
      <c r="I32" s="1"/>
      <c r="J32" s="14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>
      <c r="A33" s="1"/>
      <c r="B33" s="16" t="s">
        <v>46</v>
      </c>
      <c r="I33" s="1"/>
      <c r="J33" s="14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>
      <c r="A34" s="1"/>
      <c r="B34" s="5"/>
      <c r="C34" s="1"/>
      <c r="D34" s="1"/>
      <c r="E34" s="1"/>
      <c r="F34" s="1"/>
      <c r="G34" s="1"/>
      <c r="H34" s="1"/>
      <c r="I34" s="1"/>
      <c r="J34" s="14"/>
      <c r="K34" s="5"/>
      <c r="L34" s="5"/>
      <c r="M34" s="3" t="s">
        <v>24</v>
      </c>
      <c r="N34" s="4"/>
      <c r="O34" s="5"/>
      <c r="P34" s="5"/>
      <c r="Q34" s="5"/>
      <c r="R34" s="5"/>
      <c r="S34" s="5"/>
      <c r="T34" s="1"/>
      <c r="U34" s="1"/>
    </row>
    <row r="35">
      <c r="A35" s="6"/>
      <c r="B35" s="17" t="s">
        <v>47</v>
      </c>
      <c r="C35" s="18"/>
      <c r="D35" s="5"/>
      <c r="E35" s="5"/>
      <c r="F35" s="5"/>
      <c r="G35" s="5"/>
      <c r="H35" s="5"/>
      <c r="I35" s="5"/>
      <c r="J35" s="19"/>
      <c r="K35" s="20" t="s">
        <v>26</v>
      </c>
      <c r="L35" s="21"/>
      <c r="M35" s="21"/>
      <c r="N35" s="23" t="s">
        <v>27</v>
      </c>
      <c r="O35" s="21"/>
      <c r="P35" s="21"/>
      <c r="Q35" s="23" t="s">
        <v>28</v>
      </c>
      <c r="R35" s="21"/>
      <c r="S35" s="24"/>
      <c r="T35" s="8"/>
      <c r="U35" s="1"/>
    </row>
    <row r="36">
      <c r="A36" s="6"/>
      <c r="B36" s="7" t="s">
        <v>1</v>
      </c>
      <c r="C36" s="7" t="s">
        <v>2</v>
      </c>
      <c r="D36" s="7" t="s">
        <v>3</v>
      </c>
      <c r="E36" s="7" t="s">
        <v>4</v>
      </c>
      <c r="F36" s="7" t="s">
        <v>5</v>
      </c>
      <c r="G36" s="7" t="s">
        <v>29</v>
      </c>
      <c r="H36" s="7" t="s">
        <v>30</v>
      </c>
      <c r="I36" s="7" t="s">
        <v>31</v>
      </c>
      <c r="J36" s="26"/>
      <c r="K36" s="7" t="s">
        <v>32</v>
      </c>
      <c r="L36" s="7" t="s">
        <v>33</v>
      </c>
      <c r="M36" s="7" t="s">
        <v>48</v>
      </c>
      <c r="N36" s="7" t="s">
        <v>32</v>
      </c>
      <c r="O36" s="7" t="s">
        <v>33</v>
      </c>
      <c r="P36" s="7" t="s">
        <v>48</v>
      </c>
      <c r="Q36" s="7" t="s">
        <v>32</v>
      </c>
      <c r="R36" s="7" t="s">
        <v>33</v>
      </c>
      <c r="S36" s="7" t="s">
        <v>48</v>
      </c>
      <c r="T36" s="8"/>
      <c r="U36" s="1"/>
    </row>
    <row r="37">
      <c r="A37" s="10" t="s">
        <v>34</v>
      </c>
      <c r="B37" s="27" t="s">
        <v>49</v>
      </c>
      <c r="C37" s="27" t="s">
        <v>38</v>
      </c>
      <c r="D37" s="27">
        <v>20.0</v>
      </c>
      <c r="E37" s="27">
        <v>6.0</v>
      </c>
      <c r="F37" s="27">
        <v>30.5</v>
      </c>
      <c r="G37" s="28" t="str">
        <f>F37*3</f>
        <v>91.5</v>
      </c>
      <c r="H37" s="28" t="str">
        <f t="shared" ref="H37:H39" si="20">F37*3</f>
        <v>91.5</v>
      </c>
      <c r="I37" s="28" t="str">
        <f>F37*4</f>
        <v>122</v>
      </c>
      <c r="J37" s="26"/>
      <c r="K37" s="28" t="str">
        <f t="shared" ref="K37:L37" si="17">G37-(5*3)</f>
        <v>76.5</v>
      </c>
      <c r="L37" s="28" t="str">
        <f t="shared" si="17"/>
        <v>76.5</v>
      </c>
      <c r="M37" s="28" t="str">
        <f>I37-(5*4)</f>
        <v>102</v>
      </c>
      <c r="N37" s="28" t="str">
        <f t="shared" ref="N37:O37" si="18">G37-(10*3)</f>
        <v>61.5</v>
      </c>
      <c r="O37" s="28" t="str">
        <f t="shared" si="18"/>
        <v>61.5</v>
      </c>
      <c r="P37" s="28" t="str">
        <f>I37-(10*4)</f>
        <v>82</v>
      </c>
      <c r="Q37" s="28" t="str">
        <f t="shared" ref="Q37:R37" si="19">G37-(15*3)</f>
        <v>46.5</v>
      </c>
      <c r="R37" s="28" t="str">
        <f t="shared" si="19"/>
        <v>46.5</v>
      </c>
      <c r="S37" s="28" t="str">
        <f>I37-(15*4)</f>
        <v>62</v>
      </c>
      <c r="T37" s="8"/>
      <c r="U37" s="1"/>
    </row>
    <row r="38">
      <c r="A38" s="10" t="s">
        <v>34</v>
      </c>
      <c r="B38" s="29" t="s">
        <v>50</v>
      </c>
      <c r="C38" s="29" t="s">
        <v>51</v>
      </c>
      <c r="D38" s="29">
        <v>25.0</v>
      </c>
      <c r="E38" s="29">
        <v>6.0</v>
      </c>
      <c r="F38" s="29">
        <v>40.5</v>
      </c>
      <c r="G38" s="30" t="str">
        <f>F38*2</f>
        <v>81</v>
      </c>
      <c r="H38" s="30" t="str">
        <f t="shared" si="20"/>
        <v>121.5</v>
      </c>
      <c r="I38" s="30" t="str">
        <f>F38*3</f>
        <v>121.5</v>
      </c>
      <c r="J38" s="26"/>
      <c r="K38" s="30" t="str">
        <f>G38-(5*2)</f>
        <v>71</v>
      </c>
      <c r="L38" s="30" t="str">
        <f t="shared" ref="L38:M38" si="21">H38-(5*3)</f>
        <v>106.5</v>
      </c>
      <c r="M38" s="30" t="str">
        <f t="shared" si="21"/>
        <v>106.5</v>
      </c>
      <c r="N38" s="30" t="str">
        <f>G38-(10*2)</f>
        <v>61</v>
      </c>
      <c r="O38" s="30" t="str">
        <f t="shared" ref="O38:P38" si="22">H38-(10*3)</f>
        <v>91.5</v>
      </c>
      <c r="P38" s="30" t="str">
        <f t="shared" si="22"/>
        <v>91.5</v>
      </c>
      <c r="Q38" s="30" t="str">
        <f>G38-(15*2)</f>
        <v>51</v>
      </c>
      <c r="R38" s="30" t="str">
        <f t="shared" ref="R38:S38" si="23">H38-(15*3)</f>
        <v>76.5</v>
      </c>
      <c r="S38" s="30" t="str">
        <f t="shared" si="23"/>
        <v>76.5</v>
      </c>
      <c r="T38" s="8"/>
      <c r="U38" s="1"/>
    </row>
    <row r="39">
      <c r="A39" s="6"/>
      <c r="B39" s="11" t="s">
        <v>16</v>
      </c>
      <c r="C39" s="31" t="s">
        <v>17</v>
      </c>
      <c r="D39" s="11">
        <v>20.0</v>
      </c>
      <c r="E39" s="11">
        <v>12.0</v>
      </c>
      <c r="F39" s="11">
        <v>67.5</v>
      </c>
      <c r="G39" s="32" t="str">
        <f>F39*3</f>
        <v>202.5</v>
      </c>
      <c r="H39" s="32" t="str">
        <f t="shared" si="20"/>
        <v>202.5</v>
      </c>
      <c r="I39" s="32" t="str">
        <f>F39*4</f>
        <v>270</v>
      </c>
      <c r="J39" s="26"/>
      <c r="K39" s="35" t="str">
        <f t="shared" ref="K39:L39" si="24">G39-(5*3*3)</f>
        <v>157.5</v>
      </c>
      <c r="L39" s="35" t="str">
        <f t="shared" si="24"/>
        <v>157.5</v>
      </c>
      <c r="M39" s="35" t="str">
        <f>I39-(5*3*4)</f>
        <v>210</v>
      </c>
      <c r="N39" s="35" t="str">
        <f t="shared" ref="N39:O39" si="25">G39-(10*3*3)</f>
        <v>112.5</v>
      </c>
      <c r="O39" s="35" t="str">
        <f t="shared" si="25"/>
        <v>112.5</v>
      </c>
      <c r="P39" s="35" t="str">
        <f>I39-(10*3*4)</f>
        <v>150</v>
      </c>
      <c r="Q39" s="35" t="str">
        <f t="shared" ref="Q39:R39" si="26">G39-(15*3*3)</f>
        <v>67.5</v>
      </c>
      <c r="R39" s="35" t="str">
        <f t="shared" si="26"/>
        <v>67.5</v>
      </c>
      <c r="S39" s="35" t="str">
        <f>I39-(15*3*4)</f>
        <v>90</v>
      </c>
      <c r="T39" s="8"/>
      <c r="U39" s="1"/>
    </row>
    <row r="40">
      <c r="A40" s="1"/>
      <c r="B40" s="36" t="s">
        <v>52</v>
      </c>
      <c r="C40" s="37"/>
      <c r="D40" s="37"/>
      <c r="E40" s="37"/>
      <c r="F40" s="37"/>
      <c r="G40" s="37"/>
      <c r="H40" s="37"/>
      <c r="I40" s="15"/>
      <c r="J40" s="14"/>
      <c r="K40" s="15"/>
      <c r="L40" s="15"/>
      <c r="M40" s="15"/>
      <c r="N40" s="15"/>
      <c r="O40" s="15"/>
      <c r="P40" s="15"/>
      <c r="Q40" s="15"/>
      <c r="R40" s="15"/>
      <c r="S40" s="15"/>
      <c r="T40" s="1"/>
      <c r="U40" s="1"/>
    </row>
    <row r="42">
      <c r="A42" s="1"/>
      <c r="I42" s="1"/>
      <c r="J42" s="14"/>
      <c r="K42" s="5"/>
      <c r="L42" s="5"/>
      <c r="M42" s="3" t="s">
        <v>53</v>
      </c>
      <c r="N42" s="4"/>
      <c r="O42" s="5"/>
      <c r="P42" s="5"/>
      <c r="Q42" s="5"/>
      <c r="R42" s="5"/>
      <c r="S42" s="5"/>
      <c r="T42" s="1"/>
      <c r="U42" s="1"/>
    </row>
    <row r="43">
      <c r="A43" s="1"/>
      <c r="B43" s="1"/>
      <c r="C43" s="5"/>
      <c r="D43" s="5"/>
      <c r="E43" s="5"/>
      <c r="F43" s="5"/>
      <c r="G43" s="5"/>
      <c r="H43" s="5"/>
      <c r="I43" s="5"/>
      <c r="J43" s="19"/>
      <c r="K43" s="20" t="s">
        <v>26</v>
      </c>
      <c r="L43" s="21"/>
      <c r="M43" s="21"/>
      <c r="N43" s="23" t="s">
        <v>27</v>
      </c>
      <c r="O43" s="21"/>
      <c r="P43" s="21"/>
      <c r="Q43" s="23" t="s">
        <v>28</v>
      </c>
      <c r="R43" s="21"/>
      <c r="S43" s="24"/>
      <c r="T43" s="8"/>
      <c r="U43" s="1"/>
    </row>
    <row r="44">
      <c r="A44" s="1"/>
      <c r="B44" s="33" t="s">
        <v>54</v>
      </c>
      <c r="C44" s="7" t="s">
        <v>2</v>
      </c>
      <c r="D44" s="7" t="s">
        <v>3</v>
      </c>
      <c r="E44" s="7" t="s">
        <v>4</v>
      </c>
      <c r="F44" s="7" t="s">
        <v>5</v>
      </c>
      <c r="G44" s="7" t="s">
        <v>29</v>
      </c>
      <c r="H44" s="7" t="s">
        <v>30</v>
      </c>
      <c r="I44" s="7" t="s">
        <v>31</v>
      </c>
      <c r="J44" s="26"/>
      <c r="K44" s="7" t="s">
        <v>32</v>
      </c>
      <c r="L44" s="7" t="s">
        <v>33</v>
      </c>
      <c r="M44" s="7" t="s">
        <v>48</v>
      </c>
      <c r="N44" s="7" t="s">
        <v>32</v>
      </c>
      <c r="O44" s="7" t="s">
        <v>33</v>
      </c>
      <c r="P44" s="7" t="s">
        <v>48</v>
      </c>
      <c r="Q44" s="7" t="s">
        <v>32</v>
      </c>
      <c r="R44" s="7" t="s">
        <v>33</v>
      </c>
      <c r="S44" s="7" t="s">
        <v>48</v>
      </c>
      <c r="T44" s="8"/>
      <c r="U44" s="1"/>
    </row>
    <row r="45">
      <c r="A45" s="6"/>
      <c r="B45" s="11" t="s">
        <v>16</v>
      </c>
      <c r="C45" s="31" t="s">
        <v>55</v>
      </c>
      <c r="D45" s="11">
        <v>20.0</v>
      </c>
      <c r="E45" s="11">
        <v>12.0</v>
      </c>
      <c r="F45" s="11">
        <v>47.5</v>
      </c>
      <c r="G45" s="32" t="str">
        <f>F45*3</f>
        <v>142.5</v>
      </c>
      <c r="H45" s="32" t="str">
        <f>F45*3</f>
        <v>142.5</v>
      </c>
      <c r="I45" s="32" t="str">
        <f>F45*4</f>
        <v>190</v>
      </c>
      <c r="J45" s="26"/>
      <c r="K45" s="35" t="str">
        <f t="shared" ref="K45:L45" si="27">G45-(5*3*3)</f>
        <v>97.5</v>
      </c>
      <c r="L45" s="35" t="str">
        <f t="shared" si="27"/>
        <v>97.5</v>
      </c>
      <c r="M45" s="35" t="str">
        <f>I45-(5*3*4)</f>
        <v>130</v>
      </c>
      <c r="N45" s="35" t="str">
        <f t="shared" ref="N45:O45" si="28">G45-(10*3*3)</f>
        <v>52.5</v>
      </c>
      <c r="O45" s="35" t="str">
        <f t="shared" si="28"/>
        <v>52.5</v>
      </c>
      <c r="P45" s="35" t="str">
        <f>I45-(10*3*4)</f>
        <v>70</v>
      </c>
      <c r="Q45" s="35" t="str">
        <f t="shared" ref="Q45:R45" si="29">G45-(15*3*3)</f>
        <v>7.5</v>
      </c>
      <c r="R45" s="35" t="str">
        <f t="shared" si="29"/>
        <v>7.5</v>
      </c>
      <c r="S45" s="35" t="str">
        <f>I45-(15*3*4)</f>
        <v>10</v>
      </c>
      <c r="T45" s="8"/>
      <c r="U45" s="1"/>
    </row>
    <row r="46">
      <c r="A46" s="1"/>
      <c r="B46" s="38" t="s">
        <v>56</v>
      </c>
      <c r="C46" s="37"/>
      <c r="D46" s="39"/>
      <c r="E46" s="27" t="s">
        <v>49</v>
      </c>
      <c r="F46" s="28" t="str">
        <f t="shared" ref="F46:I46" si="30">F37</f>
        <v>30.5</v>
      </c>
      <c r="G46" s="28" t="str">
        <f t="shared" si="30"/>
        <v>91.5</v>
      </c>
      <c r="H46" s="28" t="str">
        <f t="shared" si="30"/>
        <v>91.5</v>
      </c>
      <c r="I46" s="28" t="str">
        <f t="shared" si="30"/>
        <v>122</v>
      </c>
      <c r="J46" s="26"/>
      <c r="K46" s="28" t="str">
        <f t="shared" ref="K46:S46" si="31">K37</f>
        <v>76.5</v>
      </c>
      <c r="L46" s="28" t="str">
        <f t="shared" si="31"/>
        <v>76.5</v>
      </c>
      <c r="M46" s="28" t="str">
        <f t="shared" si="31"/>
        <v>102</v>
      </c>
      <c r="N46" s="28" t="str">
        <f t="shared" si="31"/>
        <v>61.5</v>
      </c>
      <c r="O46" s="28" t="str">
        <f t="shared" si="31"/>
        <v>61.5</v>
      </c>
      <c r="P46" s="28" t="str">
        <f t="shared" si="31"/>
        <v>82</v>
      </c>
      <c r="Q46" s="28" t="str">
        <f t="shared" si="31"/>
        <v>46.5</v>
      </c>
      <c r="R46" s="28" t="str">
        <f t="shared" si="31"/>
        <v>46.5</v>
      </c>
      <c r="S46" s="28" t="str">
        <f t="shared" si="31"/>
        <v>62</v>
      </c>
      <c r="T46" s="8"/>
      <c r="U46" s="1"/>
    </row>
    <row r="47">
      <c r="A47" s="1"/>
      <c r="B47" s="4"/>
      <c r="C47" s="4"/>
      <c r="D47" s="40"/>
      <c r="E47" s="29" t="s">
        <v>50</v>
      </c>
      <c r="F47" s="30" t="str">
        <f t="shared" ref="F47:I47" si="32">F38</f>
        <v>40.5</v>
      </c>
      <c r="G47" s="30" t="str">
        <f t="shared" si="32"/>
        <v>81</v>
      </c>
      <c r="H47" s="30" t="str">
        <f t="shared" si="32"/>
        <v>121.5</v>
      </c>
      <c r="I47" s="30" t="str">
        <f t="shared" si="32"/>
        <v>121.5</v>
      </c>
      <c r="J47" s="41"/>
      <c r="K47" s="30" t="str">
        <f t="shared" ref="K47:S47" si="33">K38</f>
        <v>71</v>
      </c>
      <c r="L47" s="30" t="str">
        <f t="shared" si="33"/>
        <v>106.5</v>
      </c>
      <c r="M47" s="30" t="str">
        <f t="shared" si="33"/>
        <v>106.5</v>
      </c>
      <c r="N47" s="30" t="str">
        <f t="shared" si="33"/>
        <v>61</v>
      </c>
      <c r="O47" s="30" t="str">
        <f t="shared" si="33"/>
        <v>91.5</v>
      </c>
      <c r="P47" s="30" t="str">
        <f t="shared" si="33"/>
        <v>91.5</v>
      </c>
      <c r="Q47" s="30" t="str">
        <f t="shared" si="33"/>
        <v>51</v>
      </c>
      <c r="R47" s="30" t="str">
        <f t="shared" si="33"/>
        <v>76.5</v>
      </c>
      <c r="S47" s="30" t="str">
        <f t="shared" si="33"/>
        <v>76.5</v>
      </c>
      <c r="T47" s="18"/>
      <c r="U47" s="1"/>
    </row>
    <row r="48">
      <c r="A48" s="10" t="s">
        <v>57</v>
      </c>
      <c r="B48" s="11" t="s">
        <v>13</v>
      </c>
      <c r="C48" s="11" t="s">
        <v>14</v>
      </c>
      <c r="D48" s="11">
        <v>35.0</v>
      </c>
      <c r="E48" s="11">
        <v>2.0</v>
      </c>
      <c r="F48" s="32" t="str">
        <f>45+(5*5.5)</f>
        <v>72.5</v>
      </c>
      <c r="G48" s="32" t="str">
        <f t="shared" ref="G48:G49" si="37">F48*2</f>
        <v>145</v>
      </c>
      <c r="H48" s="32" t="str">
        <f t="shared" ref="H48:H49" si="38">F48*2</f>
        <v>145</v>
      </c>
      <c r="I48" s="32" t="str">
        <f t="shared" ref="I48:I49" si="39">F48*2</f>
        <v>145</v>
      </c>
      <c r="J48" s="35"/>
      <c r="K48" s="32" t="str">
        <f t="shared" ref="K48:M48" si="34">G48-(5*3*2)</f>
        <v>115</v>
      </c>
      <c r="L48" s="32" t="str">
        <f t="shared" si="34"/>
        <v>115</v>
      </c>
      <c r="M48" s="32" t="str">
        <f t="shared" si="34"/>
        <v>115</v>
      </c>
      <c r="N48" s="32" t="str">
        <f t="shared" ref="N48:P48" si="35">G48-(10*3*2)</f>
        <v>85</v>
      </c>
      <c r="O48" s="32" t="str">
        <f t="shared" si="35"/>
        <v>85</v>
      </c>
      <c r="P48" s="32" t="str">
        <f t="shared" si="35"/>
        <v>85</v>
      </c>
      <c r="Q48" s="32" t="str">
        <f t="shared" ref="Q48:S48" si="36">G48-(15*3*2)</f>
        <v>55</v>
      </c>
      <c r="R48" s="32" t="str">
        <f t="shared" si="36"/>
        <v>55</v>
      </c>
      <c r="S48" s="32" t="str">
        <f t="shared" si="36"/>
        <v>55</v>
      </c>
      <c r="T48" s="42"/>
      <c r="U48" s="1"/>
    </row>
    <row r="49">
      <c r="A49" s="10" t="s">
        <v>58</v>
      </c>
      <c r="B49" s="11" t="s">
        <v>13</v>
      </c>
      <c r="C49" s="11" t="s">
        <v>59</v>
      </c>
      <c r="D49" s="11">
        <v>35.0</v>
      </c>
      <c r="E49" s="11">
        <v>2.0</v>
      </c>
      <c r="F49" s="32" t="str">
        <f>50+(5*5.5)</f>
        <v>77.5</v>
      </c>
      <c r="G49" s="32" t="str">
        <f t="shared" si="37"/>
        <v>155</v>
      </c>
      <c r="H49" s="32" t="str">
        <f t="shared" si="38"/>
        <v>155</v>
      </c>
      <c r="I49" s="32" t="str">
        <f t="shared" si="39"/>
        <v>155</v>
      </c>
      <c r="J49" s="43"/>
      <c r="K49" s="32" t="str">
        <f t="shared" ref="K49:M49" si="40">G49-(5*3*2)</f>
        <v>125</v>
      </c>
      <c r="L49" s="32" t="str">
        <f t="shared" si="40"/>
        <v>125</v>
      </c>
      <c r="M49" s="32" t="str">
        <f t="shared" si="40"/>
        <v>125</v>
      </c>
      <c r="N49" s="32" t="str">
        <f t="shared" ref="N49:P49" si="41">G49-(10*3*2)</f>
        <v>95</v>
      </c>
      <c r="O49" s="32" t="str">
        <f t="shared" si="41"/>
        <v>95</v>
      </c>
      <c r="P49" s="32" t="str">
        <f t="shared" si="41"/>
        <v>95</v>
      </c>
      <c r="Q49" s="32" t="str">
        <f t="shared" ref="Q49:S49" si="42">G49-(15*3*2)</f>
        <v>65</v>
      </c>
      <c r="R49" s="32" t="str">
        <f t="shared" si="42"/>
        <v>65</v>
      </c>
      <c r="S49" s="32" t="str">
        <f t="shared" si="42"/>
        <v>65</v>
      </c>
      <c r="T49" s="44"/>
      <c r="U49" s="1"/>
    </row>
    <row r="50">
      <c r="A50" s="1"/>
      <c r="B50" s="37"/>
      <c r="C50" s="37"/>
      <c r="D50" s="37"/>
      <c r="E50" s="37"/>
      <c r="F50" s="37"/>
      <c r="G50" s="37"/>
      <c r="H50" s="37"/>
      <c r="I50" s="15"/>
      <c r="J50" s="14"/>
      <c r="K50" s="15"/>
      <c r="L50" s="15"/>
      <c r="M50" s="36" t="s">
        <v>53</v>
      </c>
      <c r="N50" s="37"/>
      <c r="O50" s="15"/>
      <c r="P50" s="15"/>
      <c r="Q50" s="15"/>
      <c r="R50" s="15"/>
      <c r="S50" s="15"/>
      <c r="T50" s="1"/>
      <c r="U50" s="1"/>
    </row>
    <row r="51">
      <c r="A51" s="1"/>
      <c r="I51" s="1"/>
      <c r="J51" s="14"/>
      <c r="K51" s="5"/>
      <c r="L51" s="5"/>
      <c r="M51" s="4"/>
      <c r="N51" s="5"/>
      <c r="O51" s="4"/>
      <c r="P51" s="5"/>
      <c r="Q51" s="5"/>
      <c r="R51" s="5"/>
      <c r="S51" s="5"/>
      <c r="T51" s="1"/>
      <c r="U51" s="1"/>
    </row>
    <row r="52">
      <c r="A52" s="1"/>
      <c r="B52" s="1"/>
      <c r="C52" s="5"/>
      <c r="D52" s="5"/>
      <c r="E52" s="5"/>
      <c r="F52" s="5"/>
      <c r="G52" s="5"/>
      <c r="H52" s="5"/>
      <c r="I52" s="5"/>
      <c r="J52" s="19"/>
      <c r="K52" s="20" t="s">
        <v>26</v>
      </c>
      <c r="L52" s="21"/>
      <c r="M52" s="21"/>
      <c r="N52" s="23" t="s">
        <v>27</v>
      </c>
      <c r="O52" s="21"/>
      <c r="P52" s="21"/>
      <c r="Q52" s="23" t="s">
        <v>28</v>
      </c>
      <c r="R52" s="21"/>
      <c r="S52" s="24"/>
      <c r="T52" s="8"/>
      <c r="U52" s="1"/>
    </row>
    <row r="53">
      <c r="A53" s="1"/>
      <c r="B53" s="33" t="s">
        <v>60</v>
      </c>
      <c r="C53" s="7" t="s">
        <v>2</v>
      </c>
      <c r="D53" s="7" t="s">
        <v>3</v>
      </c>
      <c r="E53" s="7" t="s">
        <v>4</v>
      </c>
      <c r="F53" s="7" t="s">
        <v>5</v>
      </c>
      <c r="G53" s="7" t="s">
        <v>29</v>
      </c>
      <c r="H53" s="7" t="s">
        <v>30</v>
      </c>
      <c r="I53" s="7" t="s">
        <v>31</v>
      </c>
      <c r="J53" s="26"/>
      <c r="K53" s="7" t="s">
        <v>32</v>
      </c>
      <c r="L53" s="7" t="s">
        <v>33</v>
      </c>
      <c r="M53" s="7" t="s">
        <v>48</v>
      </c>
      <c r="N53" s="7" t="s">
        <v>32</v>
      </c>
      <c r="O53" s="7" t="s">
        <v>33</v>
      </c>
      <c r="P53" s="7" t="s">
        <v>48</v>
      </c>
      <c r="Q53" s="7" t="s">
        <v>32</v>
      </c>
      <c r="R53" s="7" t="s">
        <v>33</v>
      </c>
      <c r="S53" s="7" t="s">
        <v>48</v>
      </c>
      <c r="T53" s="8"/>
      <c r="U53" s="1"/>
    </row>
    <row r="54">
      <c r="A54" s="6"/>
      <c r="B54" s="11" t="s">
        <v>16</v>
      </c>
      <c r="C54" s="45" t="s">
        <v>61</v>
      </c>
      <c r="D54" s="11">
        <v>20.0</v>
      </c>
      <c r="E54" s="11">
        <v>12.0</v>
      </c>
      <c r="F54" s="11">
        <v>52.5</v>
      </c>
      <c r="G54" s="32" t="str">
        <f>F54*3</f>
        <v>157.5</v>
      </c>
      <c r="H54" s="32" t="str">
        <f>F54*3</f>
        <v>157.5</v>
      </c>
      <c r="I54" s="32" t="str">
        <f>F54*4</f>
        <v>210</v>
      </c>
      <c r="J54" s="26"/>
      <c r="K54" s="35" t="str">
        <f t="shared" ref="K54:L54" si="43">G54-(5*3*3)</f>
        <v>112.5</v>
      </c>
      <c r="L54" s="35" t="str">
        <f t="shared" si="43"/>
        <v>112.5</v>
      </c>
      <c r="M54" s="35" t="str">
        <f>I54-(5*3*4)</f>
        <v>150</v>
      </c>
      <c r="N54" s="35" t="str">
        <f t="shared" ref="N54:O54" si="44">G54-(10*3*3)</f>
        <v>67.5</v>
      </c>
      <c r="O54" s="35" t="str">
        <f t="shared" si="44"/>
        <v>67.5</v>
      </c>
      <c r="P54" s="35" t="str">
        <f>I54-(10*3*4)</f>
        <v>90</v>
      </c>
      <c r="Q54" s="35" t="str">
        <f t="shared" ref="Q54:R54" si="45">G54-(15*3*3)</f>
        <v>22.5</v>
      </c>
      <c r="R54" s="35" t="str">
        <f t="shared" si="45"/>
        <v>22.5</v>
      </c>
      <c r="S54" s="35" t="str">
        <f>I54-(15*3*4)</f>
        <v>30</v>
      </c>
      <c r="T54" s="8"/>
      <c r="U54" s="1"/>
    </row>
    <row r="55">
      <c r="A55" s="1"/>
      <c r="B55" s="36" t="s">
        <v>62</v>
      </c>
      <c r="C55" s="37"/>
      <c r="D55" s="37"/>
      <c r="E55" s="37"/>
      <c r="F55" s="37"/>
      <c r="G55" s="37"/>
      <c r="H55" s="37"/>
      <c r="I55" s="36" t="s">
        <v>49</v>
      </c>
      <c r="J55" s="46" t="s">
        <v>63</v>
      </c>
      <c r="K55" s="27">
        <v>76.5</v>
      </c>
      <c r="L55" s="27">
        <v>76.5</v>
      </c>
      <c r="M55" s="27">
        <v>102.0</v>
      </c>
      <c r="N55" s="27">
        <v>61.5</v>
      </c>
      <c r="O55" s="27">
        <v>61.5</v>
      </c>
      <c r="P55" s="27">
        <v>82.0</v>
      </c>
      <c r="Q55" s="27">
        <v>46.5</v>
      </c>
      <c r="R55" s="27">
        <v>46.5</v>
      </c>
      <c r="S55" s="27">
        <v>62.0</v>
      </c>
      <c r="T55" s="8"/>
      <c r="U55" s="1"/>
    </row>
    <row r="56">
      <c r="A56" s="1"/>
      <c r="B56" s="1"/>
      <c r="C56" s="1"/>
      <c r="D56" s="1"/>
      <c r="E56" s="1"/>
      <c r="F56" s="1"/>
      <c r="G56" s="1"/>
      <c r="H56" s="1"/>
      <c r="I56" s="1"/>
      <c r="J56" s="14"/>
      <c r="K56" s="15"/>
      <c r="L56" s="15"/>
      <c r="M56" s="15"/>
      <c r="N56" s="15"/>
      <c r="O56" s="15"/>
      <c r="P56" s="15"/>
      <c r="Q56" s="15"/>
      <c r="R56" s="15"/>
      <c r="S56" s="15"/>
      <c r="T56" s="1"/>
      <c r="U56" s="1"/>
    </row>
    <row r="57">
      <c r="A57" s="1"/>
      <c r="B57" s="1"/>
      <c r="C57" s="1"/>
      <c r="D57" s="1"/>
      <c r="E57" s="1"/>
      <c r="F57" s="1"/>
      <c r="G57" s="1"/>
      <c r="H57" s="1"/>
      <c r="I57" s="1"/>
      <c r="J57" s="14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>
      <c r="A58" s="1"/>
      <c r="B58" s="1"/>
      <c r="C58" s="1"/>
      <c r="D58" s="1"/>
      <c r="E58" s="1"/>
      <c r="F58" s="1"/>
      <c r="G58" s="1"/>
      <c r="H58" s="1"/>
      <c r="I58" s="1"/>
      <c r="J58" s="14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>
      <c r="A59" s="1"/>
      <c r="B59" s="1"/>
      <c r="C59" s="1"/>
      <c r="D59" s="1"/>
      <c r="E59" s="1"/>
      <c r="F59" s="1"/>
      <c r="G59" s="1"/>
      <c r="H59" s="1"/>
      <c r="I59" s="1"/>
      <c r="J59" s="14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>
      <c r="A60" s="1"/>
      <c r="B60" s="5"/>
      <c r="C60" s="1"/>
      <c r="D60" s="1"/>
      <c r="E60" s="1"/>
      <c r="F60" s="1"/>
      <c r="G60" s="1"/>
      <c r="H60" s="1"/>
      <c r="I60" s="1"/>
      <c r="J60" s="14"/>
      <c r="K60" s="5"/>
      <c r="L60" s="5"/>
      <c r="M60" s="9" t="s">
        <v>24</v>
      </c>
      <c r="O60" s="5"/>
      <c r="P60" s="5"/>
      <c r="Q60" s="1"/>
      <c r="R60" s="1"/>
      <c r="S60" s="1"/>
      <c r="T60" s="1"/>
      <c r="U60" s="1"/>
    </row>
    <row r="61">
      <c r="A61" s="6"/>
      <c r="B61" s="17" t="s">
        <v>64</v>
      </c>
      <c r="C61" s="18"/>
      <c r="D61" s="5"/>
      <c r="E61" s="5"/>
      <c r="F61" s="5"/>
      <c r="G61" s="5"/>
      <c r="H61" s="5"/>
      <c r="I61" s="5"/>
      <c r="J61" s="19"/>
      <c r="K61" s="20" t="s">
        <v>26</v>
      </c>
      <c r="L61" s="21"/>
      <c r="M61" s="22" t="s">
        <v>27</v>
      </c>
      <c r="N61" s="4"/>
      <c r="O61" s="23" t="s">
        <v>28</v>
      </c>
      <c r="P61" s="24"/>
      <c r="Q61" s="8"/>
      <c r="R61" s="1"/>
      <c r="S61" s="1"/>
      <c r="T61" s="1"/>
      <c r="U61" s="1"/>
    </row>
    <row r="62">
      <c r="A62" s="6"/>
      <c r="B62" s="7" t="s">
        <v>1</v>
      </c>
      <c r="C62" s="7" t="s">
        <v>2</v>
      </c>
      <c r="D62" s="7" t="s">
        <v>3</v>
      </c>
      <c r="E62" s="7" t="s">
        <v>4</v>
      </c>
      <c r="F62" s="7" t="s">
        <v>5</v>
      </c>
      <c r="G62" s="7" t="s">
        <v>29</v>
      </c>
      <c r="H62" s="7" t="s">
        <v>30</v>
      </c>
      <c r="I62" s="7" t="s">
        <v>31</v>
      </c>
      <c r="J62" s="26"/>
      <c r="K62" s="7" t="s">
        <v>32</v>
      </c>
      <c r="L62" s="7" t="s">
        <v>33</v>
      </c>
      <c r="M62" s="7" t="s">
        <v>32</v>
      </c>
      <c r="N62" s="7" t="s">
        <v>33</v>
      </c>
      <c r="O62" s="7" t="s">
        <v>32</v>
      </c>
      <c r="P62" s="7" t="s">
        <v>33</v>
      </c>
      <c r="Q62" s="8"/>
      <c r="R62" s="1"/>
      <c r="S62" s="1"/>
      <c r="T62" s="1"/>
      <c r="U62" s="1"/>
    </row>
    <row r="63">
      <c r="A63" s="10" t="s">
        <v>34</v>
      </c>
      <c r="B63" s="47" t="s">
        <v>65</v>
      </c>
      <c r="C63" s="47" t="s">
        <v>38</v>
      </c>
      <c r="D63" s="47">
        <v>15.0</v>
      </c>
      <c r="E63" s="27">
        <v>7.0</v>
      </c>
      <c r="F63" s="27">
        <v>30.5</v>
      </c>
      <c r="G63" s="28" t="str">
        <f>F63*4</f>
        <v>122</v>
      </c>
      <c r="H63" s="28" t="str">
        <f>F63*5</f>
        <v>152.5</v>
      </c>
      <c r="I63" s="28" t="str">
        <f>F63*5</f>
        <v>152.5</v>
      </c>
      <c r="J63" s="26"/>
      <c r="K63" s="28" t="str">
        <f>G63-(5*4)</f>
        <v>102</v>
      </c>
      <c r="L63" s="28" t="str">
        <f>H63-(5*5)</f>
        <v>127.5</v>
      </c>
      <c r="M63" s="28" t="str">
        <f>G63-(10*4)</f>
        <v>82</v>
      </c>
      <c r="N63" s="28" t="str">
        <f>H63-(10*5)</f>
        <v>102.5</v>
      </c>
      <c r="O63" s="28" t="str">
        <f>G63-(15*4)</f>
        <v>62</v>
      </c>
      <c r="P63" s="28" t="str">
        <f>H63-(15*5)</f>
        <v>77.5</v>
      </c>
      <c r="Q63" s="8"/>
      <c r="R63" s="1"/>
      <c r="S63" s="1"/>
      <c r="T63" s="1"/>
      <c r="U63" s="1"/>
    </row>
    <row r="64">
      <c r="A64" s="6"/>
      <c r="B64" s="48" t="s">
        <v>19</v>
      </c>
      <c r="C64" s="48" t="s">
        <v>17</v>
      </c>
      <c r="D64" s="48">
        <v>25.0</v>
      </c>
      <c r="E64" s="45">
        <v>5.0</v>
      </c>
      <c r="F64" s="45">
        <v>67.5</v>
      </c>
      <c r="G64" s="35" t="str">
        <f>F64*2</f>
        <v>135</v>
      </c>
      <c r="H64" s="35" t="str">
        <f>F64*3</f>
        <v>202.5</v>
      </c>
      <c r="I64" s="35" t="str">
        <f>F64*3</f>
        <v>202.5</v>
      </c>
      <c r="J64" s="26"/>
      <c r="K64" s="35" t="str">
        <f t="shared" ref="K64:K65" si="46">G64-(5*3*2)</f>
        <v>105</v>
      </c>
      <c r="L64" s="35" t="str">
        <f>H64-(5*3*3)</f>
        <v>157.5</v>
      </c>
      <c r="M64" s="35" t="str">
        <f t="shared" ref="M64:M65" si="47">G64-(10*3*2)</f>
        <v>75</v>
      </c>
      <c r="N64" s="35" t="str">
        <f>H64-(10*3*3)</f>
        <v>112.5</v>
      </c>
      <c r="O64" s="35" t="str">
        <f t="shared" ref="O64:O65" si="48">G64-(15*3*2)</f>
        <v>45</v>
      </c>
      <c r="P64" s="35" t="str">
        <f>H64-(15*3*3)</f>
        <v>67.5</v>
      </c>
      <c r="Q64" s="8"/>
      <c r="R64" s="1"/>
      <c r="S64" s="1"/>
      <c r="T64" s="1"/>
      <c r="U64" s="1"/>
    </row>
    <row r="65">
      <c r="A65" s="6"/>
      <c r="B65" s="49" t="s">
        <v>20</v>
      </c>
      <c r="C65" s="49" t="s">
        <v>21</v>
      </c>
      <c r="D65" s="49">
        <v>50.0</v>
      </c>
      <c r="E65" s="12">
        <v>2.0</v>
      </c>
      <c r="F65" s="13" t="str">
        <f>77.5*2</f>
        <v>155</v>
      </c>
      <c r="G65" s="13" t="str">
        <f>F65</f>
        <v>155</v>
      </c>
      <c r="H65" s="13" t="str">
        <f>F65</f>
        <v>155</v>
      </c>
      <c r="I65" s="13" t="str">
        <f>F65</f>
        <v>155</v>
      </c>
      <c r="J65" s="26"/>
      <c r="K65" s="13" t="str">
        <f t="shared" si="46"/>
        <v>125</v>
      </c>
      <c r="L65" s="13" t="str">
        <f>H65-(5*3*2)</f>
        <v>125</v>
      </c>
      <c r="M65" s="13" t="str">
        <f t="shared" si="47"/>
        <v>95</v>
      </c>
      <c r="N65" s="13" t="str">
        <f>H65-(10*3*2)</f>
        <v>95</v>
      </c>
      <c r="O65" s="13" t="str">
        <f t="shared" si="48"/>
        <v>65</v>
      </c>
      <c r="P65" s="13" t="str">
        <f>H65-(15*3*2)</f>
        <v>65</v>
      </c>
      <c r="Q65" s="8"/>
      <c r="R65" s="1"/>
      <c r="S65" s="1"/>
      <c r="T65" s="1"/>
      <c r="U65" s="1"/>
    </row>
    <row r="66">
      <c r="A66" s="1"/>
      <c r="B66" s="36" t="s">
        <v>66</v>
      </c>
      <c r="C66" s="37"/>
      <c r="D66" s="37"/>
      <c r="E66" s="37"/>
      <c r="F66" s="37"/>
      <c r="G66" s="37"/>
      <c r="H66" s="37"/>
      <c r="I66" s="15"/>
      <c r="J66" s="14"/>
      <c r="K66" s="15"/>
      <c r="L66" s="15"/>
      <c r="M66" s="15"/>
      <c r="N66" s="15"/>
      <c r="O66" s="15"/>
      <c r="P66" s="15"/>
      <c r="Q66" s="1"/>
      <c r="R66" s="1"/>
      <c r="S66" s="1"/>
      <c r="T66" s="1"/>
      <c r="U66" s="1"/>
    </row>
    <row r="67">
      <c r="A67" s="1"/>
      <c r="B67" s="1"/>
      <c r="C67" s="1"/>
      <c r="D67" s="1"/>
      <c r="E67" s="1"/>
      <c r="F67" s="1"/>
      <c r="G67" s="1"/>
      <c r="H67" s="1"/>
      <c r="I67" s="1"/>
      <c r="J67" s="14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>
      <c r="A68" s="1"/>
      <c r="B68" s="1"/>
      <c r="C68" s="1"/>
      <c r="D68" s="1"/>
      <c r="E68" s="1"/>
      <c r="F68" s="1"/>
      <c r="G68" s="1"/>
      <c r="H68" s="1"/>
      <c r="I68" s="1"/>
      <c r="J68" s="14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>
      <c r="A69" s="1"/>
      <c r="B69" s="1"/>
      <c r="C69" s="1"/>
      <c r="D69" s="1"/>
      <c r="E69" s="1"/>
      <c r="F69" s="1"/>
      <c r="G69" s="1"/>
      <c r="H69" s="1"/>
      <c r="I69" s="1"/>
      <c r="J69" s="14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>
      <c r="A70" s="1"/>
      <c r="B70" s="1"/>
      <c r="C70" s="1"/>
      <c r="D70" s="1"/>
      <c r="E70" s="1"/>
      <c r="F70" s="1"/>
      <c r="G70" s="1"/>
      <c r="H70" s="1"/>
      <c r="I70" s="1"/>
      <c r="J70" s="14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>
      <c r="A71" s="1"/>
      <c r="B71" s="50" t="s">
        <v>67</v>
      </c>
      <c r="I71" s="1"/>
      <c r="J71" s="14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>
      <c r="A72" s="1"/>
      <c r="B72" s="51" t="s">
        <v>68</v>
      </c>
      <c r="I72" s="1"/>
      <c r="J72" s="14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>
      <c r="A73" s="1"/>
      <c r="B73" s="51" t="s">
        <v>69</v>
      </c>
      <c r="I73" s="1"/>
      <c r="J73" s="14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>
      <c r="A74" s="1"/>
      <c r="B74" s="51" t="s">
        <v>70</v>
      </c>
      <c r="I74" s="1"/>
      <c r="J74" s="14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>
      <c r="A75" s="1"/>
      <c r="B75" s="51" t="s">
        <v>71</v>
      </c>
      <c r="I75" s="1"/>
      <c r="J75" s="14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>
      <c r="A76" s="1"/>
      <c r="B76" s="1"/>
      <c r="C76" s="1"/>
      <c r="D76" s="1"/>
      <c r="E76" s="1"/>
      <c r="F76" s="1"/>
      <c r="G76" s="1"/>
      <c r="H76" s="1"/>
      <c r="I76" s="1"/>
      <c r="J76" s="14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>
      <c r="A77" s="1"/>
      <c r="B77" s="1"/>
      <c r="C77" s="1"/>
      <c r="D77" s="1"/>
      <c r="E77" s="1"/>
      <c r="F77" s="1"/>
      <c r="G77" s="1"/>
      <c r="H77" s="1"/>
      <c r="I77" s="1"/>
      <c r="J77" s="14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</row>
    <row r="78">
      <c r="A78" s="1"/>
      <c r="B78" s="1"/>
      <c r="C78" s="1"/>
      <c r="D78" s="1"/>
      <c r="E78" s="1"/>
      <c r="F78" s="1"/>
      <c r="G78" s="1"/>
      <c r="H78" s="1"/>
      <c r="I78" s="1"/>
      <c r="J78" s="14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>
      <c r="A79" s="1"/>
      <c r="B79" s="1"/>
      <c r="C79" s="1"/>
      <c r="D79" s="1"/>
      <c r="E79" s="1"/>
      <c r="F79" s="1"/>
      <c r="G79" s="1"/>
      <c r="H79" s="1"/>
      <c r="I79" s="1"/>
      <c r="J79" s="14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>
      <c r="A80" s="1"/>
      <c r="B80" s="1"/>
      <c r="C80" s="1"/>
      <c r="D80" s="1"/>
      <c r="E80" s="1"/>
      <c r="F80" s="1"/>
      <c r="G80" s="1"/>
      <c r="H80" s="1"/>
      <c r="I80" s="1"/>
      <c r="J80" s="14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</row>
    <row r="81">
      <c r="A81" s="1"/>
      <c r="B81" s="1"/>
      <c r="C81" s="1"/>
      <c r="D81" s="1"/>
      <c r="E81" s="1"/>
      <c r="F81" s="1"/>
      <c r="G81" s="1"/>
      <c r="H81" s="1"/>
      <c r="I81" s="1"/>
      <c r="J81" s="14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  <row r="82">
      <c r="A82" s="1"/>
      <c r="B82" s="1"/>
      <c r="C82" s="1"/>
      <c r="D82" s="1"/>
      <c r="E82" s="1"/>
      <c r="F82" s="1"/>
      <c r="G82" s="1"/>
      <c r="H82" s="1"/>
      <c r="I82" s="1"/>
      <c r="J82" s="14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</row>
    <row r="83">
      <c r="A83" s="1"/>
      <c r="B83" s="1"/>
      <c r="C83" s="1"/>
      <c r="D83" s="1"/>
      <c r="E83" s="1"/>
      <c r="F83" s="1"/>
      <c r="G83" s="1"/>
      <c r="H83" s="1"/>
      <c r="I83" s="1"/>
      <c r="J83" s="14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</row>
    <row r="84">
      <c r="A84" s="1"/>
      <c r="B84" s="1"/>
      <c r="C84" s="1"/>
      <c r="D84" s="1"/>
      <c r="E84" s="1"/>
      <c r="F84" s="1"/>
      <c r="G84" s="1"/>
      <c r="H84" s="1"/>
      <c r="I84" s="1"/>
      <c r="J84" s="14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</row>
    <row r="85">
      <c r="A85" s="1"/>
      <c r="B85" s="1"/>
      <c r="C85" s="1"/>
      <c r="D85" s="1"/>
      <c r="E85" s="1"/>
      <c r="F85" s="1"/>
      <c r="G85" s="1"/>
      <c r="H85" s="1"/>
      <c r="I85" s="1"/>
      <c r="J85" s="14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</row>
    <row r="86">
      <c r="A86" s="1"/>
      <c r="B86" s="1"/>
      <c r="C86" s="1"/>
      <c r="D86" s="1"/>
      <c r="E86" s="1"/>
      <c r="F86" s="1"/>
      <c r="G86" s="1"/>
      <c r="H86" s="1"/>
      <c r="I86" s="1"/>
      <c r="J86" s="14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</row>
    <row r="87">
      <c r="A87" s="1"/>
      <c r="B87" s="1"/>
      <c r="C87" s="1"/>
      <c r="D87" s="1"/>
      <c r="E87" s="1"/>
      <c r="F87" s="1"/>
      <c r="G87" s="1"/>
      <c r="H87" s="1"/>
      <c r="I87" s="1"/>
      <c r="J87" s="14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</row>
    <row r="88">
      <c r="A88" s="1"/>
      <c r="B88" s="1"/>
      <c r="C88" s="1"/>
      <c r="D88" s="1"/>
      <c r="E88" s="1"/>
      <c r="F88" s="1"/>
      <c r="G88" s="1"/>
      <c r="H88" s="1"/>
      <c r="I88" s="1"/>
      <c r="J88" s="14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>
      <c r="A89" s="1"/>
      <c r="B89" s="1"/>
      <c r="C89" s="1"/>
      <c r="D89" s="1"/>
      <c r="E89" s="1"/>
      <c r="F89" s="1"/>
      <c r="G89" s="1"/>
      <c r="H89" s="1"/>
      <c r="I89" s="1"/>
      <c r="J89" s="14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</row>
    <row r="90">
      <c r="A90" s="1"/>
      <c r="B90" s="1"/>
      <c r="C90" s="1"/>
      <c r="D90" s="1"/>
      <c r="E90" s="1"/>
      <c r="F90" s="1"/>
      <c r="G90" s="1"/>
      <c r="H90" s="1"/>
      <c r="I90" s="1"/>
      <c r="J90" s="14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</row>
    <row r="91">
      <c r="A91" s="1"/>
      <c r="B91" s="1"/>
      <c r="C91" s="1"/>
      <c r="D91" s="1"/>
      <c r="E91" s="1"/>
      <c r="F91" s="1"/>
      <c r="G91" s="1"/>
      <c r="H91" s="1"/>
      <c r="I91" s="1"/>
      <c r="J91" s="14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2">
      <c r="A92" s="1"/>
      <c r="B92" s="1"/>
      <c r="C92" s="1"/>
      <c r="D92" s="1"/>
      <c r="E92" s="1"/>
      <c r="F92" s="1"/>
      <c r="G92" s="1"/>
      <c r="H92" s="1"/>
      <c r="I92" s="1"/>
      <c r="J92" s="14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</row>
    <row r="93">
      <c r="A93" s="1"/>
      <c r="B93" s="1"/>
      <c r="C93" s="1"/>
      <c r="D93" s="1"/>
      <c r="E93" s="1"/>
      <c r="F93" s="1"/>
      <c r="G93" s="1"/>
      <c r="H93" s="1"/>
      <c r="I93" s="1"/>
      <c r="J93" s="14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</row>
    <row r="94">
      <c r="A94" s="1"/>
      <c r="B94" s="1"/>
      <c r="C94" s="1"/>
      <c r="D94" s="1"/>
      <c r="E94" s="1"/>
      <c r="F94" s="1"/>
      <c r="G94" s="1"/>
      <c r="H94" s="1"/>
      <c r="I94" s="1"/>
      <c r="J94" s="14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</row>
    <row r="95">
      <c r="A95" s="1"/>
      <c r="B95" s="1"/>
      <c r="C95" s="1"/>
      <c r="D95" s="1"/>
      <c r="E95" s="1"/>
      <c r="F95" s="1"/>
      <c r="G95" s="1"/>
      <c r="H95" s="1"/>
      <c r="I95" s="1"/>
      <c r="J95" s="14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</row>
    <row r="96">
      <c r="A96" s="1"/>
      <c r="B96" s="1"/>
      <c r="C96" s="1"/>
      <c r="D96" s="1"/>
      <c r="E96" s="1"/>
      <c r="F96" s="1"/>
      <c r="G96" s="1"/>
      <c r="H96" s="1"/>
      <c r="I96" s="1"/>
      <c r="J96" s="14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</row>
    <row r="97">
      <c r="A97" s="1"/>
      <c r="B97" s="1"/>
      <c r="C97" s="1"/>
      <c r="D97" s="1"/>
      <c r="E97" s="1"/>
      <c r="F97" s="1"/>
      <c r="G97" s="1"/>
      <c r="H97" s="1"/>
      <c r="I97" s="1"/>
      <c r="J97" s="14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</row>
    <row r="98">
      <c r="A98" s="1"/>
      <c r="B98" s="1"/>
      <c r="C98" s="1"/>
      <c r="D98" s="1"/>
      <c r="E98" s="1"/>
      <c r="F98" s="1"/>
      <c r="G98" s="1"/>
      <c r="H98" s="1"/>
      <c r="I98" s="1"/>
      <c r="J98" s="14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>
      <c r="A99" s="1"/>
      <c r="B99" s="1"/>
      <c r="C99" s="1"/>
      <c r="D99" s="1"/>
      <c r="E99" s="1"/>
      <c r="F99" s="1"/>
      <c r="G99" s="1"/>
      <c r="H99" s="1"/>
      <c r="I99" s="1"/>
      <c r="J99" s="14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</row>
    <row r="100">
      <c r="A100" s="1"/>
      <c r="B100" s="1"/>
      <c r="C100" s="1"/>
      <c r="D100" s="1"/>
      <c r="E100" s="1"/>
      <c r="F100" s="1"/>
      <c r="G100" s="1"/>
      <c r="H100" s="1"/>
      <c r="I100" s="1"/>
      <c r="J100" s="14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>
      <c r="A101" s="1"/>
      <c r="B101" s="1"/>
      <c r="C101" s="1"/>
      <c r="D101" s="1"/>
      <c r="E101" s="1"/>
      <c r="F101" s="1"/>
      <c r="G101" s="1"/>
      <c r="H101" s="1"/>
      <c r="I101" s="1"/>
      <c r="J101" s="14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>
      <c r="A102" s="1"/>
      <c r="B102" s="1"/>
      <c r="C102" s="1"/>
      <c r="D102" s="1"/>
      <c r="E102" s="1"/>
      <c r="F102" s="1"/>
      <c r="G102" s="1"/>
      <c r="H102" s="1"/>
      <c r="I102" s="1"/>
      <c r="J102" s="14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</row>
    <row r="103">
      <c r="A103" s="1"/>
      <c r="B103" s="1"/>
      <c r="C103" s="1"/>
      <c r="D103" s="1"/>
      <c r="E103" s="1"/>
      <c r="F103" s="1"/>
      <c r="G103" s="1"/>
      <c r="H103" s="1"/>
      <c r="I103" s="1"/>
      <c r="J103" s="14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4">
      <c r="A104" s="1"/>
      <c r="B104" s="1"/>
      <c r="C104" s="1"/>
      <c r="D104" s="1"/>
      <c r="E104" s="1"/>
      <c r="F104" s="1"/>
      <c r="G104" s="1"/>
      <c r="H104" s="1"/>
      <c r="I104" s="1"/>
      <c r="J104" s="14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</row>
    <row r="105">
      <c r="A105" s="1"/>
      <c r="B105" s="1"/>
      <c r="C105" s="1"/>
      <c r="D105" s="1"/>
      <c r="E105" s="1"/>
      <c r="F105" s="1"/>
      <c r="G105" s="1"/>
      <c r="H105" s="1"/>
      <c r="I105" s="1"/>
      <c r="J105" s="14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</row>
    <row r="106">
      <c r="A106" s="1"/>
      <c r="B106" s="1"/>
      <c r="C106" s="1"/>
      <c r="D106" s="1"/>
      <c r="E106" s="1"/>
      <c r="F106" s="1"/>
      <c r="G106" s="1"/>
      <c r="H106" s="1"/>
      <c r="I106" s="1"/>
      <c r="J106" s="14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</row>
    <row r="107">
      <c r="A107" s="1"/>
      <c r="B107" s="1"/>
      <c r="C107" s="1"/>
      <c r="D107" s="1"/>
      <c r="E107" s="1"/>
      <c r="F107" s="1"/>
      <c r="G107" s="1"/>
      <c r="H107" s="1"/>
      <c r="I107" s="1"/>
      <c r="J107" s="14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</row>
  </sheetData>
  <mergeCells count="40">
    <mergeCell ref="M24:N24"/>
    <mergeCell ref="B24:F24"/>
    <mergeCell ref="K25:L25"/>
    <mergeCell ref="M25:N25"/>
    <mergeCell ref="O25:P25"/>
    <mergeCell ref="B2:C2"/>
    <mergeCell ref="B13:F14"/>
    <mergeCell ref="M15:N15"/>
    <mergeCell ref="O16:P16"/>
    <mergeCell ref="B29:H29"/>
    <mergeCell ref="B30:H30"/>
    <mergeCell ref="B31:H32"/>
    <mergeCell ref="M34:N34"/>
    <mergeCell ref="K35:M35"/>
    <mergeCell ref="N35:P35"/>
    <mergeCell ref="Q35:S35"/>
    <mergeCell ref="B66:H66"/>
    <mergeCell ref="B71:H71"/>
    <mergeCell ref="B72:H72"/>
    <mergeCell ref="B73:H73"/>
    <mergeCell ref="B74:H74"/>
    <mergeCell ref="B75:H75"/>
    <mergeCell ref="B46:D47"/>
    <mergeCell ref="B55:H55"/>
    <mergeCell ref="B33:H33"/>
    <mergeCell ref="B40:H40"/>
    <mergeCell ref="M42:N42"/>
    <mergeCell ref="K43:M43"/>
    <mergeCell ref="N43:P43"/>
    <mergeCell ref="Q43:S43"/>
    <mergeCell ref="Q52:S52"/>
    <mergeCell ref="M61:N61"/>
    <mergeCell ref="K61:L61"/>
    <mergeCell ref="K16:L16"/>
    <mergeCell ref="M16:N16"/>
    <mergeCell ref="O61:P61"/>
    <mergeCell ref="M50:N50"/>
    <mergeCell ref="K52:M52"/>
    <mergeCell ref="N52:P52"/>
    <mergeCell ref="M60:N60"/>
  </mergeCells>
  <drawing r:id="rId1"/>
</worksheet>
</file>