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Equine" sheetId="1" r:id="rId3"/>
    <sheet state="visible" name="Raiders" sheetId="2" r:id="rId4"/>
    <sheet state="visible" name="Griffon" sheetId="3" r:id="rId5"/>
    <sheet state="visible" name="Enclave" sheetId="4" r:id="rId6"/>
    <sheet state="visible" name="Alicorns" sheetId="5" r:id="rId7"/>
    <sheet state="visible" name="Robots" sheetId="6" r:id="rId8"/>
    <sheet state="visible" name="Animal" sheetId="7" r:id="rId9"/>
    <sheet state="visible" name="Insect" sheetId="8" r:id="rId10"/>
    <sheet state="visible" name="Mythic" sheetId="9" r:id="rId11"/>
  </sheets>
  <definedNames/>
  <calcPr/>
</workbook>
</file>

<file path=xl/sharedStrings.xml><?xml version="1.0" encoding="utf-8"?>
<sst xmlns="http://schemas.openxmlformats.org/spreadsheetml/2006/main" count="3820" uniqueCount="417">
  <si>
    <t>R</t>
  </si>
  <si>
    <t>Name</t>
  </si>
  <si>
    <t>You may have to change increased Threat, Level, Perks, Armor and Weapons as necessary</t>
  </si>
  <si>
    <t>Threat:</t>
  </si>
  <si>
    <t>Traits &amp; Perks</t>
  </si>
  <si>
    <t>Type</t>
  </si>
  <si>
    <t>Level</t>
  </si>
  <si>
    <t>STR</t>
  </si>
  <si>
    <t>PER</t>
  </si>
  <si>
    <t>END</t>
  </si>
  <si>
    <t>CHA</t>
  </si>
  <si>
    <t>INT</t>
  </si>
  <si>
    <t>AGI</t>
  </si>
  <si>
    <t>LUCK</t>
  </si>
  <si>
    <t>Barter</t>
  </si>
  <si>
    <t>HP</t>
  </si>
  <si>
    <t>Part</t>
  </si>
  <si>
    <t>D100 hit</t>
  </si>
  <si>
    <t>Limb HP</t>
  </si>
  <si>
    <t>Battle Saddles</t>
  </si>
  <si>
    <t>AP</t>
  </si>
  <si>
    <t>Head</t>
  </si>
  <si>
    <t>01 - 10</t>
  </si>
  <si>
    <t>Explosives</t>
  </si>
  <si>
    <t>Movement</t>
  </si>
  <si>
    <t>Torso</t>
  </si>
  <si>
    <t>11 - 50</t>
  </si>
  <si>
    <t>Lockpick</t>
  </si>
  <si>
    <t>Versatility</t>
  </si>
  <si>
    <t>Left Wing</t>
  </si>
  <si>
    <t>Magic Weapons</t>
  </si>
  <si>
    <t>Potency</t>
  </si>
  <si>
    <t>Right Wing</t>
  </si>
  <si>
    <t>Medicine</t>
  </si>
  <si>
    <t>Strain</t>
  </si>
  <si>
    <t>Left Fore</t>
  </si>
  <si>
    <t>51 - 60</t>
  </si>
  <si>
    <t>Melee Weapons</t>
  </si>
  <si>
    <t>Size</t>
  </si>
  <si>
    <t>Right Fore</t>
  </si>
  <si>
    <t>61 - 70</t>
  </si>
  <si>
    <t>Mechanics</t>
  </si>
  <si>
    <t>Crit Suc</t>
  </si>
  <si>
    <t>Left Hind</t>
  </si>
  <si>
    <t>71 - 80</t>
  </si>
  <si>
    <t>Science</t>
  </si>
  <si>
    <t>Crit Fail</t>
  </si>
  <si>
    <t>Right Hind</t>
  </si>
  <si>
    <t>81 - 90</t>
  </si>
  <si>
    <t>Items</t>
  </si>
  <si>
    <t>Amount</t>
  </si>
  <si>
    <t>Value</t>
  </si>
  <si>
    <t>Firearms</t>
  </si>
  <si>
    <t>Rad Resit</t>
  </si>
  <si>
    <t>Misc.</t>
  </si>
  <si>
    <t>90 - 100</t>
  </si>
  <si>
    <t>Ammo</t>
  </si>
  <si>
    <t>Sneak</t>
  </si>
  <si>
    <t>Pos Resist</t>
  </si>
  <si>
    <t>Speech</t>
  </si>
  <si>
    <t>Survival</t>
  </si>
  <si>
    <t>Unarmed</t>
  </si>
  <si>
    <t>Exp value</t>
  </si>
  <si>
    <t>Armor</t>
  </si>
  <si>
    <t>Armor type</t>
  </si>
  <si>
    <t>effects</t>
  </si>
  <si>
    <t>Notes on Armor</t>
  </si>
  <si>
    <t>DT</t>
  </si>
  <si>
    <t>Weapon</t>
  </si>
  <si>
    <t>Weapon Type</t>
  </si>
  <si>
    <t>Condition</t>
  </si>
  <si>
    <t>Ammo type</t>
  </si>
  <si>
    <t>Notes on Weapon</t>
  </si>
  <si>
    <t>Weapon Dam</t>
  </si>
  <si>
    <t>Ammo Cap</t>
  </si>
  <si>
    <t>Ammo mod</t>
  </si>
  <si>
    <t>Feral Ghoul</t>
  </si>
  <si>
    <t>Threat</t>
  </si>
  <si>
    <t>Yellow</t>
  </si>
  <si>
    <t>Melee Raider</t>
  </si>
  <si>
    <t>HP 50+(END*Level); AP 25+(AGI*3)</t>
  </si>
  <si>
    <t>Green</t>
  </si>
  <si>
    <t>HP 25+(END*Level); AP 15+(AGI*3)</t>
  </si>
  <si>
    <t>Pony/type</t>
  </si>
  <si>
    <t>Any pony type</t>
  </si>
  <si>
    <t>3 SPECIAL no TAG</t>
  </si>
  <si>
    <t>5 SPECIAL 1 TAG</t>
  </si>
  <si>
    <t>Faral</t>
  </si>
  <si>
    <t>must attack closet target</t>
  </si>
  <si>
    <t>Radiation Child</t>
  </si>
  <si>
    <t>Dressed for Death</t>
  </si>
  <si>
    <t>Waring what it died in. Including armor</t>
  </si>
  <si>
    <t>Savage Attacker (1)</t>
  </si>
  <si>
    <t>add 5 base +1d10 per rank</t>
  </si>
  <si>
    <t>11 - 60</t>
  </si>
  <si>
    <t>11-40</t>
  </si>
  <si>
    <t>41-50</t>
  </si>
  <si>
    <t>51-60</t>
  </si>
  <si>
    <t>61-70</t>
  </si>
  <si>
    <t>91 - 100</t>
  </si>
  <si>
    <t>71-80</t>
  </si>
  <si>
    <t>81-90</t>
  </si>
  <si>
    <t>91-100</t>
  </si>
  <si>
    <t>Light</t>
  </si>
  <si>
    <t>Raider Painspike armour</t>
  </si>
  <si>
    <t>DT: 4</t>
  </si>
  <si>
    <t>Cobbled together armour, looks sharp.</t>
  </si>
  <si>
    <t>Weapon:</t>
  </si>
  <si>
    <t>Melee</t>
  </si>
  <si>
    <t>Pool Cue</t>
  </si>
  <si>
    <t>0.5*STR+2d10</t>
  </si>
  <si>
    <t>Moderate</t>
  </si>
  <si>
    <t>I break!</t>
  </si>
  <si>
    <t>Claw/bite</t>
  </si>
  <si>
    <t>STR+</t>
  </si>
  <si>
    <t>Good</t>
  </si>
  <si>
    <t>Gun Raider</t>
  </si>
  <si>
    <t>Glowing One</t>
  </si>
  <si>
    <t>Orange</t>
  </si>
  <si>
    <t>Pony</t>
  </si>
  <si>
    <t>HP 100+(END*Level); AP 55+(AGI*3)</t>
  </si>
  <si>
    <t xml:space="preserve">Any pony type        </t>
  </si>
  <si>
    <t>7 SPECIAL 2 TAG</t>
  </si>
  <si>
    <t>Regeneration (2)</t>
  </si>
  <si>
    <t>Heal 8hp per turn</t>
  </si>
  <si>
    <t>Large Frame</t>
  </si>
  <si>
    <t>0.5*STR+</t>
  </si>
  <si>
    <t>Area</t>
  </si>
  <si>
    <t>11 - 40</t>
  </si>
  <si>
    <t>Unicorn Raider</t>
  </si>
  <si>
    <t>41 - 50</t>
  </si>
  <si>
    <t>Unicorn</t>
  </si>
  <si>
    <t>10mm ammo</t>
  </si>
  <si>
    <t>Healing powder</t>
  </si>
  <si>
    <t>Disconected Alicorn</t>
  </si>
  <si>
    <t>HP 55+(END*Level); AP 25+(AGI*3)</t>
  </si>
  <si>
    <t>Spell list</t>
  </si>
  <si>
    <t>level</t>
  </si>
  <si>
    <t>Alicorn</t>
  </si>
  <si>
    <t>Telekinesis</t>
  </si>
  <si>
    <t>No more voice</t>
  </si>
  <si>
    <t>May or may not be reasoned with.</t>
  </si>
  <si>
    <t>Color spell only</t>
  </si>
  <si>
    <t>Sprite-bot Scout</t>
  </si>
  <si>
    <t>Flight (2)</t>
  </si>
  <si>
    <t>Robot</t>
  </si>
  <si>
    <t>3 SPECIAL 0 TAG</t>
  </si>
  <si>
    <t>Bit's for brains</t>
  </si>
  <si>
    <t>Powerful Caster (1)</t>
  </si>
  <si>
    <t>Trait</t>
  </si>
  <si>
    <t>Battle Saddle Raider</t>
  </si>
  <si>
    <t>Hover</t>
  </si>
  <si>
    <t>Flight 1</t>
  </si>
  <si>
    <t>adds 1 potency per rank</t>
  </si>
  <si>
    <t>Weapon Mount (1)</t>
  </si>
  <si>
    <t>Targeting System (1)</t>
  </si>
  <si>
    <t>adds +5 MagWep,Firearm &amp; explosives</t>
  </si>
  <si>
    <t>Versatile Caster (1)</t>
  </si>
  <si>
    <t>adds 1 Versatility per rank</t>
  </si>
  <si>
    <t>11 - 80</t>
  </si>
  <si>
    <t>89 - 90</t>
  </si>
  <si>
    <t>91 - 10</t>
  </si>
  <si>
    <t>Gem Pack</t>
  </si>
  <si>
    <t>Chance of Scrap metal</t>
  </si>
  <si>
    <t>Chance of Spark Battery</t>
  </si>
  <si>
    <t>Built in</t>
  </si>
  <si>
    <t>Metal</t>
  </si>
  <si>
    <t>Magic Weapon</t>
  </si>
  <si>
    <t>A weaker "Magic Laser Pistol"</t>
  </si>
  <si>
    <t>Magic Beam</t>
  </si>
  <si>
    <t>10+</t>
  </si>
  <si>
    <t>good</t>
  </si>
  <si>
    <t>NA</t>
  </si>
  <si>
    <t>Sprite-bot MoM guard</t>
  </si>
  <si>
    <t>Hoof</t>
  </si>
  <si>
    <t>2*STR++</t>
  </si>
  <si>
    <t>Targeting System (2)</t>
  </si>
  <si>
    <t>Dark Purple</t>
  </si>
  <si>
    <t>Built Tough (1)</t>
  </si>
  <si>
    <t>4DT +3per additonl rank +2 master</t>
  </si>
  <si>
    <t>Big Boss</t>
  </si>
  <si>
    <t>Teleport master</t>
  </si>
  <si>
    <t>teleport cost only cost 20 AP</t>
  </si>
  <si>
    <t>Teleport Expert</t>
  </si>
  <si>
    <t>Powerful Caster (2)</t>
  </si>
  <si>
    <t>adds 2 potency per rank</t>
  </si>
  <si>
    <t>Versatile Caster (2)</t>
  </si>
  <si>
    <t>adds 2 Versatility per rank</t>
  </si>
  <si>
    <t>"Magic Laser Pistol"</t>
  </si>
  <si>
    <t>15+</t>
  </si>
  <si>
    <t>Auto-turret Light</t>
  </si>
  <si>
    <t>Weapon Mount (2)</t>
  </si>
  <si>
    <t>Twin-Linked Systems</t>
  </si>
  <si>
    <t>No accuracy from firing both weapons</t>
  </si>
  <si>
    <t>Sensor</t>
  </si>
  <si>
    <t>Dark Blue</t>
  </si>
  <si>
    <t>11 - 90</t>
  </si>
  <si>
    <t>Spell</t>
  </si>
  <si>
    <t>Invisable master</t>
  </si>
  <si>
    <t>Turning Invisibile only cost 20 AP</t>
  </si>
  <si>
    <t>Sensory Foil (Invisibility)</t>
  </si>
  <si>
    <t>Mount</t>
  </si>
  <si>
    <t>Chance of Metal</t>
  </si>
  <si>
    <t xml:space="preserve">3 variants. "Magic Recharger Pistol" or "10mm SMG" with AP </t>
  </si>
  <si>
    <t>Magic Recharger Pistol</t>
  </si>
  <si>
    <t>16+</t>
  </si>
  <si>
    <t>rounds or "Magic Plasma Pistol"</t>
  </si>
  <si>
    <t>Auto-turret</t>
  </si>
  <si>
    <t>Dark Green</t>
  </si>
  <si>
    <t>Shield master</t>
  </si>
  <si>
    <t>Alicorn Shild cost 20 AP</t>
  </si>
  <si>
    <t>Alicorn Shield Advanced</t>
  </si>
  <si>
    <t>Shield Prison</t>
  </si>
  <si>
    <t>every 2 alicorns cast an impenetrable shield trapping whoever inside.</t>
  </si>
  <si>
    <t>One of us</t>
  </si>
  <si>
    <t>Strain cost divided by number of other Dark Green casting the same spell</t>
  </si>
  <si>
    <t>Young TimberWolf</t>
  </si>
  <si>
    <t>HP: 50 + (END x Level). AP: 25+(AGI*3)</t>
  </si>
  <si>
    <t>Wolf</t>
  </si>
  <si>
    <t>MoUS</t>
  </si>
  <si>
    <t>Mod STR &amp; DT=2*Size End=Size</t>
  </si>
  <si>
    <t>Made of Wood</t>
  </si>
  <si>
    <t>Add d10 of dam if attacked with fire.</t>
  </si>
  <si>
    <t>Predator</t>
  </si>
  <si>
    <t>30% bonus to stealth.</t>
  </si>
  <si>
    <t>Natural Camoflauge</t>
  </si>
  <si>
    <t>bonus 10 to sneak 30 if stationary.</t>
  </si>
  <si>
    <t>Exotic Body</t>
  </si>
  <si>
    <t>(ballistics,stun)</t>
  </si>
  <si>
    <t>4 variants. "Laser Carbine" or "M4A1" with AP rounds or</t>
  </si>
  <si>
    <t>Laser Carbine</t>
  </si>
  <si>
    <t>20+</t>
  </si>
  <si>
    <t xml:space="preserve"> "Magic Plasma Rifle" or "Flamer"</t>
  </si>
  <si>
    <t>Swift Movement (1)</t>
  </si>
  <si>
    <t>adds 5ft to movement per rank</t>
  </si>
  <si>
    <t>Auto-turret Heavy</t>
  </si>
  <si>
    <t>Targeting System (3)</t>
  </si>
  <si>
    <t>Built Tough (2)</t>
  </si>
  <si>
    <t>80 - 90</t>
  </si>
  <si>
    <t>Behemoth</t>
  </si>
  <si>
    <t>Red</t>
  </si>
  <si>
    <t>HP 200+(END*Level); AP 75+(AGI*3)</t>
  </si>
  <si>
    <t>9 SPECIAL 2 TAG</t>
  </si>
  <si>
    <t>Super Size</t>
  </si>
  <si>
    <t>Large Frame but size 2</t>
  </si>
  <si>
    <t>Wood</t>
  </si>
  <si>
    <t>Half damage to blunt attacks</t>
  </si>
  <si>
    <t>All Spells</t>
  </si>
  <si>
    <t>Have access to all spells</t>
  </si>
  <si>
    <t>melee</t>
  </si>
  <si>
    <t>claw</t>
  </si>
  <si>
    <t>Powerful Caster (5)</t>
  </si>
  <si>
    <t>TimberWolf</t>
  </si>
  <si>
    <t>Versatile Caster (5)</t>
  </si>
  <si>
    <t>5 variants. "Laser RCW" or "5 mm Minigun" with AP rounds or</t>
  </si>
  <si>
    <t>Laser RCW</t>
  </si>
  <si>
    <t>15++</t>
  </si>
  <si>
    <t>Crash Land</t>
  </si>
  <si>
    <t xml:space="preserve"> "P94 Plasma Rifle" or Single "Grenade Machine Gun" or </t>
  </si>
  <si>
    <t>adds 1d10 per size</t>
  </si>
  <si>
    <t>Single "Rocket Launcher"</t>
  </si>
  <si>
    <t>Impossible to Kill</t>
  </si>
  <si>
    <t>adds 200 HP</t>
  </si>
  <si>
    <t>Pony BrainBot</t>
  </si>
  <si>
    <t>Swift Attacker</t>
  </si>
  <si>
    <t>add 15 AP</t>
  </si>
  <si>
    <t>Tracked</t>
  </si>
  <si>
    <t>Times 2 vs. pin exe.</t>
  </si>
  <si>
    <t>Built Tough (3)</t>
  </si>
  <si>
    <t>Night Hunter</t>
  </si>
  <si>
    <t xml:space="preserve">ADD 2 pER AT </t>
  </si>
  <si>
    <t>Glass Head</t>
  </si>
  <si>
    <t>Swift Movement (2)</t>
  </si>
  <si>
    <t>May also have</t>
  </si>
  <si>
    <t>Magical arcane program</t>
  </si>
  <si>
    <t>User-Interface</t>
  </si>
  <si>
    <t>2*STR+++</t>
  </si>
  <si>
    <t>Magic Re Pistol</t>
  </si>
  <si>
    <t>12++</t>
  </si>
  <si>
    <t>Pony BrainBot Advance</t>
  </si>
  <si>
    <t>Artificial Intelligence</t>
  </si>
  <si>
    <t>Mr Hoovesy</t>
  </si>
  <si>
    <t>Weapon Mount (3)</t>
  </si>
  <si>
    <t>3 weapons</t>
  </si>
  <si>
    <t>Robot Surgon</t>
  </si>
  <si>
    <t>adds 10 to medicine; 5 base +1d10 to melee</t>
  </si>
  <si>
    <t>Radroach</t>
  </si>
  <si>
    <t xml:space="preserve">may have </t>
  </si>
  <si>
    <t>Insectoid</t>
  </si>
  <si>
    <t>user interface</t>
  </si>
  <si>
    <t>Manticore</t>
  </si>
  <si>
    <t>Hybrid/Flying</t>
  </si>
  <si>
    <t>Flyer</t>
  </si>
  <si>
    <t>Flight (1)</t>
  </si>
  <si>
    <t xml:space="preserve">Predator </t>
  </si>
  <si>
    <t>30% bonus to sneak.</t>
  </si>
  <si>
    <t>Deadly poison</t>
  </si>
  <si>
    <t>Deals 2 Special dam /turn for 4 turns.</t>
  </si>
  <si>
    <t>Tough Hide</t>
  </si>
  <si>
    <t>Flamer</t>
  </si>
  <si>
    <t>4 DT base +3 per level +2 at mastery.</t>
  </si>
  <si>
    <t>11 - 30</t>
  </si>
  <si>
    <t>Buzz Saw</t>
  </si>
  <si>
    <t>2*STR+</t>
  </si>
  <si>
    <t>Rending Claws</t>
  </si>
  <si>
    <t>Reduces DT by 1 of opponent per level.</t>
  </si>
  <si>
    <t>Mr. Gutsy</t>
  </si>
  <si>
    <t>31 - 40</t>
  </si>
  <si>
    <t>91 -100</t>
  </si>
  <si>
    <t>Extra Armor</t>
  </si>
  <si>
    <t>adds 10 DT</t>
  </si>
  <si>
    <t>Roach meat</t>
  </si>
  <si>
    <t>Natural</t>
  </si>
  <si>
    <t>Make a nice crunching sound.</t>
  </si>
  <si>
    <t>Tail</t>
  </si>
  <si>
    <t>Shell</t>
  </si>
  <si>
    <t>Poison Sack</t>
  </si>
  <si>
    <t>Twin-Linked systems</t>
  </si>
  <si>
    <t>Auto repair matrix</t>
  </si>
  <si>
    <t>Adds 25 HP per turn</t>
  </si>
  <si>
    <t>Bite</t>
  </si>
  <si>
    <t>1*STR+</t>
  </si>
  <si>
    <t>It a nice fur</t>
  </si>
  <si>
    <t>Blotsprite</t>
  </si>
  <si>
    <t>Hide</t>
  </si>
  <si>
    <t>Insect/Flying</t>
  </si>
  <si>
    <t xml:space="preserve">Claw </t>
  </si>
  <si>
    <t>1.5*STR++</t>
  </si>
  <si>
    <t>Must penetrate armor to take effect.</t>
  </si>
  <si>
    <t>Throw Barb</t>
  </si>
  <si>
    <t>Stinger</t>
  </si>
  <si>
    <t>Dangerous poison.</t>
  </si>
  <si>
    <t>Weak Poison</t>
  </si>
  <si>
    <t>-1 Specal vs posion resist; -5 HP/3 turns</t>
  </si>
  <si>
    <t>20 for 5 turns.</t>
  </si>
  <si>
    <t>Flyer (1)</t>
  </si>
  <si>
    <t>Hydra</t>
  </si>
  <si>
    <t>HP = 200 + (END x Level). AP: 75+(AGI*3)</t>
  </si>
  <si>
    <t>Mythic</t>
  </si>
  <si>
    <t xml:space="preserve">  9 SPECIAL POINTS two Tag skills.</t>
  </si>
  <si>
    <t>Head Growth</t>
  </si>
  <si>
    <t>Grow back 2 heads for every one lost</t>
  </si>
  <si>
    <t>Armored Hide</t>
  </si>
  <si>
    <t>DT = 10</t>
  </si>
  <si>
    <t>Weapon Twin</t>
  </si>
  <si>
    <t>5 mm Minigun</t>
  </si>
  <si>
    <t>Engulf</t>
  </si>
  <si>
    <t>18++</t>
  </si>
  <si>
    <t>Engulfs a target completely. Neither one can miss except on a crit fail.</t>
  </si>
  <si>
    <t>Rocket Launcher</t>
  </si>
  <si>
    <t>50+++</t>
  </si>
  <si>
    <t>Roar</t>
  </si>
  <si>
    <t>Speech intimidation test for 45 AP.</t>
  </si>
  <si>
    <t>Swallow whole.</t>
  </si>
  <si>
    <t>Multi headed</t>
  </si>
  <si>
    <t>Can have up to four heads. Each head adds 30 AP.</t>
  </si>
  <si>
    <t>Impossible to kill</t>
  </si>
  <si>
    <t>bonus 200 hp</t>
  </si>
  <si>
    <t>Blotsprite Meet</t>
  </si>
  <si>
    <t>Natural armor can't be removed.</t>
  </si>
  <si>
    <t>Oh Luna it eating you.</t>
  </si>
  <si>
    <t># of heads</t>
  </si>
  <si>
    <t>Causes weak poison</t>
  </si>
  <si>
    <t>Barb</t>
  </si>
  <si>
    <t>Radscrpion</t>
  </si>
  <si>
    <t>attack by each head ad d10</t>
  </si>
  <si>
    <t>1.5*STR+</t>
  </si>
  <si>
    <t>Moderate Poison</t>
  </si>
  <si>
    <t>-1 Specal vs posion resist; -10 HP/5 turns</t>
  </si>
  <si>
    <t>Smash</t>
  </si>
  <si>
    <t>Armerd Hide</t>
  </si>
  <si>
    <t>10 DT</t>
  </si>
  <si>
    <t>Cockatrice</t>
  </si>
  <si>
    <t>HP: 100 + (END x Level). AP: 55+(AGI*3)</t>
  </si>
  <si>
    <t>Savage Attacker</t>
  </si>
  <si>
    <t>adds +5 base +1d10 each rank</t>
  </si>
  <si>
    <t>7 SPECIAL POINTS 2 Tag skill</t>
  </si>
  <si>
    <t>Resistant to certain kinds of damage. (Magic)</t>
  </si>
  <si>
    <t>The stare</t>
  </si>
  <si>
    <t>Attack that turn opponent to stone</t>
  </si>
  <si>
    <t>Tough Hide (3)</t>
  </si>
  <si>
    <t>4 DT + 3 per rank +2 mastery</t>
  </si>
  <si>
    <t>Ingors 1 DT per level</t>
  </si>
  <si>
    <t>Hard to Kill (3)</t>
  </si>
  <si>
    <t>adds 50 HP per rank. +50 master</t>
  </si>
  <si>
    <t>Venom sacks</t>
  </si>
  <si>
    <t>Effects</t>
  </si>
  <si>
    <t>Natural armor can not be taken as player armor</t>
  </si>
  <si>
    <t>Exoskeleton</t>
  </si>
  <si>
    <t>Large claw can grab creatures one size less than it.</t>
  </si>
  <si>
    <t>Claw</t>
  </si>
  <si>
    <t xml:space="preserve">Grab cause Pin. </t>
  </si>
  <si>
    <t>Posion</t>
  </si>
  <si>
    <t>Must penatrate armor to take effect</t>
  </si>
  <si>
    <t>Cause Normal poison.</t>
  </si>
  <si>
    <t>10 damage for 5 turns.</t>
  </si>
  <si>
    <t>Giant Radscorpion</t>
  </si>
  <si>
    <t>Balefire Phoenixes</t>
  </si>
  <si>
    <t>Dangerous Poison</t>
  </si>
  <si>
    <t>-1 Specal vs posion resist; -20 HP/5 turns</t>
  </si>
  <si>
    <t>Armourd Hide</t>
  </si>
  <si>
    <t xml:space="preserve"> 5 SPECIAL POINTS one Tag skill</t>
  </si>
  <si>
    <t>Savage Attacker (2)</t>
  </si>
  <si>
    <t>Reincarnation</t>
  </si>
  <si>
    <t>Innate Magic</t>
  </si>
  <si>
    <t>Resiliant (3)</t>
  </si>
  <si>
    <t>add 25 HP per rank +25 master</t>
  </si>
  <si>
    <t>Magic Resistant (4)</t>
  </si>
  <si>
    <t>15% per rank to resist magic</t>
  </si>
  <si>
    <t>(all;fire)</t>
  </si>
  <si>
    <t>Flight (3)</t>
  </si>
  <si>
    <t>adds 15 AP</t>
  </si>
  <si>
    <t>Str++</t>
  </si>
  <si>
    <t>20 damage for 5 turns.</t>
  </si>
  <si>
    <t>BaleFire</t>
  </si>
  <si>
    <t>Incendiary, 20ft cone</t>
  </si>
  <si>
    <t>Add 20 radiation plus 10 rads per turn for effected area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</si>
</sst>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###############"/>
  </numFmts>
  <fonts count="4">
    <font>
      <sz val="10.0"/>
      <color rgb="FF000000"/>
      <name val="Arial"/>
    </font>
    <font/>
    <font>
      <sz val="10.0"/>
      <color rgb="FFFFFFFF"/>
    </font>
    <font>
      <sz val="10.0"/>
      <color rgb="FF000000"/>
    </font>
  </fonts>
  <fills count="7">
    <fill>
      <patternFill patternType="none"/>
    </fill>
    <fill>
      <patternFill patternType="lightGray"/>
    </fill>
    <fill>
      <patternFill patternType="solid">
        <fgColor rgb="FFFFD966"/>
        <bgColor rgb="FFFFD966"/>
      </patternFill>
    </fill>
    <fill>
      <patternFill patternType="solid">
        <fgColor rgb="FF93C47D"/>
        <bgColor rgb="FF93C47D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E69138"/>
        <bgColor rgb="FFE69138"/>
      </patternFill>
    </fill>
  </fills>
  <borders count="38"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 style="dashed">
        <color rgb="FF000000"/>
      </right>
      <top style="thin">
        <color rgb="FF000000"/>
      </top>
      <bottom/>
    </border>
    <border>
      <left/>
      <right/>
      <top/>
      <bottom style="thin">
        <color rgb="FF000000"/>
      </bottom>
    </border>
    <border>
      <left style="dashed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dashed">
        <color rgb="FF000000"/>
      </left>
      <right/>
      <top style="thin">
        <color rgb="FF000000"/>
      </top>
      <bottom style="dashed">
        <color rgb="FF000000"/>
      </bottom>
    </border>
    <border>
      <left/>
      <right/>
      <top style="thin">
        <color rgb="FF000000"/>
      </top>
      <bottom style="dashed">
        <color rgb="FF000000"/>
      </bottom>
    </border>
    <border>
      <left/>
      <right style="thin">
        <color rgb="FF000000"/>
      </right>
      <top style="thin">
        <color rgb="FF000000"/>
      </top>
      <bottom style="dashed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/>
      <top/>
      <bottom style="dashed">
        <color rgb="FF000000"/>
      </bottom>
    </border>
    <border>
      <left/>
      <right style="dashed">
        <color rgb="FF000000"/>
      </right>
      <top/>
      <bottom style="dashed">
        <color rgb="FF000000"/>
      </bottom>
    </border>
    <border>
      <left style="dashed">
        <color rgb="FF000000"/>
      </left>
      <right/>
      <top/>
      <bottom style="dashed">
        <color rgb="FF000000"/>
      </bottom>
    </border>
    <border>
      <left/>
      <right/>
      <top/>
      <bottom style="dashed">
        <color rgb="FF000000"/>
      </bottom>
    </border>
    <border>
      <left style="dashed">
        <color rgb="FF000000"/>
      </left>
      <right/>
      <top style="dashed">
        <color rgb="FF000000"/>
      </top>
      <bottom/>
    </border>
    <border>
      <left/>
      <right/>
      <top style="dashed">
        <color rgb="FF000000"/>
      </top>
      <bottom/>
    </border>
    <border>
      <left/>
      <right style="thin">
        <color rgb="FF000000"/>
      </right>
      <top style="dashed">
        <color rgb="FF000000"/>
      </top>
      <bottom/>
    </border>
    <border>
      <left style="thin">
        <color rgb="FF000000"/>
      </left>
      <right/>
      <top style="dashed">
        <color rgb="FF000000"/>
      </top>
      <bottom/>
    </border>
    <border>
      <left/>
      <right style="dashed">
        <color rgb="FF000000"/>
      </right>
      <top style="dashed">
        <color rgb="FF000000"/>
      </top>
      <bottom/>
    </border>
    <border>
      <left style="dashed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dashed">
        <color rgb="FF000000"/>
      </left>
      <right/>
      <top style="dashed">
        <color rgb="FF000000"/>
      </top>
      <bottom style="dashed">
        <color rgb="FF000000"/>
      </bottom>
    </border>
    <border>
      <left/>
      <right/>
      <top style="dashed">
        <color rgb="FF000000"/>
      </top>
      <bottom style="dashed">
        <color rgb="FF000000"/>
      </bottom>
    </border>
    <border>
      <left/>
      <right style="dashed">
        <color rgb="FF000000"/>
      </right>
      <top style="dashed">
        <color rgb="FF000000"/>
      </top>
      <bottom style="dashed">
        <color rgb="FF000000"/>
      </bottom>
    </border>
    <border>
      <left/>
      <right style="dashed">
        <color rgb="FF000000"/>
      </right>
      <top/>
      <bottom/>
    </border>
    <border>
      <left/>
      <right style="thin">
        <color rgb="FF000000"/>
      </right>
      <top/>
      <bottom style="dashed">
        <color rgb="FF000000"/>
      </bottom>
    </border>
    <border>
      <left style="dashed">
        <color rgb="FF000000"/>
      </left>
      <right style="thin">
        <color rgb="FF000000"/>
      </right>
      <top style="dashed">
        <color rgb="FF000000"/>
      </top>
      <bottom style="dashed">
        <color rgb="FF000000"/>
      </bottom>
    </border>
    <border>
      <left style="thin">
        <color rgb="FF000000"/>
      </left>
      <right/>
      <top style="dashed">
        <color rgb="FF000000"/>
      </top>
      <bottom style="dashed">
        <color rgb="FF000000"/>
      </bottom>
    </border>
    <border>
      <left/>
      <right style="thin">
        <color rgb="FF000000"/>
      </right>
      <top style="dashed">
        <color rgb="FF000000"/>
      </top>
      <bottom style="dashed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dashed">
        <color rgb="FF000000"/>
      </right>
      <top/>
      <bottom style="thin">
        <color rgb="FF000000"/>
      </bottom>
    </border>
    <border>
      <left style="dashed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dashed">
        <color rgb="FF000000"/>
      </left>
      <right style="dashed">
        <color rgb="FF000000"/>
      </right>
      <top/>
      <bottom style="thin">
        <color rgb="FF000000"/>
      </bottom>
    </border>
    <border>
      <left style="dashed">
        <color rgb="FF000000"/>
      </left>
      <right style="thin">
        <color rgb="FF000000"/>
      </right>
      <top/>
      <bottom style="thin">
        <color rgb="FF000000"/>
      </bottom>
    </border>
    <border>
      <left/>
      <right/>
      <top style="dash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wrapText="1"/>
    </xf>
    <xf borderId="1" fillId="2" fontId="1" numFmtId="0" xfId="0" applyAlignment="1" applyBorder="1" applyFill="1" applyFont="1">
      <alignment wrapText="1"/>
    </xf>
    <xf borderId="2" fillId="0" fontId="1" numFmtId="0" xfId="0" applyAlignment="1" applyBorder="1" applyFont="1">
      <alignment wrapText="1"/>
    </xf>
    <xf borderId="3" fillId="0" fontId="1" numFmtId="0" xfId="0" applyAlignment="1" applyBorder="1" applyFont="1">
      <alignment wrapText="1"/>
    </xf>
    <xf borderId="4" fillId="0" fontId="1" numFmtId="0" xfId="0" applyAlignment="1" applyBorder="1" applyFont="1">
      <alignment wrapText="1"/>
    </xf>
    <xf borderId="3" fillId="0" fontId="1" numFmtId="0" xfId="0" applyAlignment="1" applyBorder="1" applyFont="1">
      <alignment wrapText="1"/>
    </xf>
    <xf borderId="5" fillId="3" fontId="1" numFmtId="0" xfId="0" applyAlignment="1" applyBorder="1" applyFill="1" applyFont="1">
      <alignment wrapText="1"/>
    </xf>
    <xf borderId="4" fillId="3" fontId="1" numFmtId="0" xfId="0" applyAlignment="1" applyBorder="1" applyFont="1">
      <alignment wrapText="1"/>
    </xf>
    <xf borderId="5" fillId="0" fontId="1" numFmtId="0" xfId="0" applyAlignment="1" applyBorder="1" applyFont="1">
      <alignment wrapText="1"/>
    </xf>
    <xf borderId="4" fillId="4" fontId="1" numFmtId="0" xfId="0" applyAlignment="1" applyBorder="1" applyFill="1" applyFont="1">
      <alignment wrapText="1"/>
    </xf>
    <xf borderId="6" fillId="0" fontId="1" numFmtId="0" xfId="0" applyAlignment="1" applyBorder="1" applyFont="1">
      <alignment wrapText="1"/>
    </xf>
    <xf borderId="7" fillId="0" fontId="1" numFmtId="0" xfId="0" applyAlignment="1" applyBorder="1" applyFont="1">
      <alignment wrapText="1"/>
    </xf>
    <xf borderId="8" fillId="0" fontId="1" numFmtId="0" xfId="0" applyAlignment="1" applyBorder="1" applyFont="1">
      <alignment wrapText="1"/>
    </xf>
    <xf borderId="9" fillId="0" fontId="1" numFmtId="0" xfId="0" applyAlignment="1" applyBorder="1" applyFont="1">
      <alignment wrapText="1"/>
    </xf>
    <xf borderId="10" fillId="2" fontId="1" numFmtId="0" xfId="0" applyAlignment="1" applyBorder="1" applyFont="1">
      <alignment wrapText="1"/>
    </xf>
    <xf borderId="11" fillId="0" fontId="1" numFmtId="0" xfId="0" applyAlignment="1" applyBorder="1" applyFont="1">
      <alignment wrapText="1"/>
    </xf>
    <xf borderId="12" fillId="0" fontId="1" numFmtId="0" xfId="0" applyAlignment="1" applyBorder="1" applyFont="1">
      <alignment wrapText="1"/>
    </xf>
    <xf borderId="13" fillId="4" fontId="1" numFmtId="0" xfId="0" applyAlignment="1" applyBorder="1" applyFont="1">
      <alignment wrapText="1"/>
    </xf>
    <xf borderId="12" fillId="3" fontId="1" numFmtId="0" xfId="0" applyAlignment="1" applyBorder="1" applyFont="1">
      <alignment wrapText="1"/>
    </xf>
    <xf borderId="12" fillId="4" fontId="1" numFmtId="0" xfId="0" applyAlignment="1" applyBorder="1" applyFont="1">
      <alignment wrapText="1"/>
    </xf>
    <xf borderId="13" fillId="0" fontId="1" numFmtId="0" xfId="0" applyAlignment="1" applyBorder="1" applyFont="1">
      <alignment wrapText="1"/>
    </xf>
    <xf borderId="14" fillId="3" fontId="1" numFmtId="0" xfId="0" applyAlignment="1" applyBorder="1" applyFont="1">
      <alignment vertical="top" wrapText="1"/>
    </xf>
    <xf borderId="15" fillId="3" fontId="1" numFmtId="0" xfId="0" applyAlignment="1" applyBorder="1" applyFont="1">
      <alignment wrapText="1"/>
    </xf>
    <xf borderId="16" fillId="0" fontId="1" numFmtId="0" xfId="0" applyAlignment="1" applyBorder="1" applyFont="1">
      <alignment wrapText="1"/>
    </xf>
    <xf borderId="17" fillId="0" fontId="1" numFmtId="0" xfId="0" applyAlignment="1" applyBorder="1" applyFont="1">
      <alignment wrapText="1"/>
    </xf>
    <xf borderId="15" fillId="0" fontId="1" numFmtId="0" xfId="0" applyAlignment="1" applyBorder="1" applyFont="1">
      <alignment wrapText="1"/>
    </xf>
    <xf borderId="18" fillId="0" fontId="1" numFmtId="0" xfId="0" applyAlignment="1" applyBorder="1" applyFont="1">
      <alignment wrapText="1"/>
    </xf>
    <xf borderId="19" fillId="3" fontId="1" numFmtId="0" xfId="0" applyAlignment="1" applyBorder="1" applyFont="1">
      <alignment vertical="top" wrapText="1"/>
    </xf>
    <xf borderId="0" fillId="3" fontId="1" numFmtId="0" xfId="0" applyAlignment="1" applyFont="1">
      <alignment wrapText="1"/>
    </xf>
    <xf borderId="20" fillId="0" fontId="1" numFmtId="0" xfId="0" applyAlignment="1" applyBorder="1" applyFont="1">
      <alignment wrapText="1"/>
    </xf>
    <xf borderId="10" fillId="5" fontId="2" numFmtId="0" xfId="0" applyAlignment="1" applyBorder="1" applyFill="1" applyFont="1">
      <alignment wrapText="1"/>
    </xf>
    <xf borderId="13" fillId="2" fontId="1" numFmtId="0" xfId="0" applyAlignment="1" applyBorder="1" applyFont="1">
      <alignment wrapText="1"/>
    </xf>
    <xf borderId="11" fillId="2" fontId="1" numFmtId="0" xfId="0" applyAlignment="1" applyBorder="1" applyFont="1">
      <alignment wrapText="1"/>
    </xf>
    <xf borderId="15" fillId="0" fontId="1" numFmtId="0" xfId="0" applyAlignment="1" applyBorder="1" applyFont="1">
      <alignment wrapText="1"/>
    </xf>
    <xf borderId="18" fillId="2" fontId="1" numFmtId="0" xfId="0" applyAlignment="1" applyBorder="1" applyFont="1">
      <alignment wrapText="1"/>
    </xf>
    <xf borderId="14" fillId="0" fontId="1" numFmtId="0" xfId="0" applyAlignment="1" applyBorder="1" applyFont="1">
      <alignment wrapText="1"/>
    </xf>
    <xf borderId="18" fillId="0" fontId="1" numFmtId="0" xfId="0" applyAlignment="1" applyBorder="1" applyFont="1">
      <alignment wrapText="1"/>
    </xf>
    <xf borderId="21" fillId="0" fontId="1" numFmtId="0" xfId="0" applyAlignment="1" applyBorder="1" applyFont="1">
      <alignment wrapText="1"/>
    </xf>
    <xf borderId="22" fillId="0" fontId="1" numFmtId="0" xfId="0" applyAlignment="1" applyBorder="1" applyFont="1">
      <alignment wrapText="1"/>
    </xf>
    <xf borderId="23" fillId="0" fontId="1" numFmtId="0" xfId="0" applyAlignment="1" applyBorder="1" applyFont="1">
      <alignment wrapText="1"/>
    </xf>
    <xf borderId="9" fillId="0" fontId="1" numFmtId="0" xfId="0" applyAlignment="1" applyBorder="1" applyFont="1">
      <alignment wrapText="1"/>
    </xf>
    <xf borderId="24" fillId="2" fontId="1" numFmtId="0" xfId="0" applyAlignment="1" applyBorder="1" applyFont="1">
      <alignment wrapText="1"/>
    </xf>
    <xf borderId="19" fillId="0" fontId="1" numFmtId="0" xfId="0" applyAlignment="1" applyBorder="1" applyFont="1">
      <alignment wrapText="1"/>
    </xf>
    <xf borderId="24" fillId="0" fontId="1" numFmtId="0" xfId="0" applyAlignment="1" applyBorder="1" applyFont="1">
      <alignment wrapText="1"/>
    </xf>
    <xf borderId="15" fillId="6" fontId="1" numFmtId="164" xfId="0" applyAlignment="1" applyBorder="1" applyFill="1" applyFont="1" applyNumberFormat="1">
      <alignment wrapText="1"/>
    </xf>
    <xf borderId="23" fillId="0" fontId="1" numFmtId="0" xfId="0" applyAlignment="1" applyBorder="1" applyFont="1">
      <alignment wrapText="1"/>
    </xf>
    <xf borderId="0" fillId="6" fontId="1" numFmtId="0" xfId="0" applyAlignment="1" applyFont="1">
      <alignment wrapText="1"/>
    </xf>
    <xf borderId="12" fillId="3" fontId="1" numFmtId="0" xfId="0" applyAlignment="1" applyBorder="1" applyFont="1">
      <alignment vertical="top" wrapText="1"/>
    </xf>
    <xf borderId="13" fillId="3" fontId="1" numFmtId="0" xfId="0" applyAlignment="1" applyBorder="1" applyFont="1">
      <alignment wrapText="1"/>
    </xf>
    <xf borderId="25" fillId="0" fontId="1" numFmtId="0" xfId="0" applyAlignment="1" applyBorder="1" applyFont="1">
      <alignment wrapText="1"/>
    </xf>
    <xf borderId="26" fillId="0" fontId="1" numFmtId="0" xfId="0" applyAlignment="1" applyBorder="1" applyFont="1">
      <alignment vertical="top" wrapText="1"/>
    </xf>
    <xf borderId="27" fillId="0" fontId="1" numFmtId="0" xfId="0" applyAlignment="1" applyBorder="1" applyFont="1">
      <alignment wrapText="1"/>
    </xf>
    <xf borderId="28" fillId="0" fontId="1" numFmtId="0" xfId="0" applyAlignment="1" applyBorder="1" applyFont="1">
      <alignment wrapText="1"/>
    </xf>
    <xf borderId="12" fillId="0" fontId="1" numFmtId="0" xfId="0" applyAlignment="1" applyBorder="1" applyFont="1">
      <alignment wrapText="1"/>
    </xf>
    <xf borderId="13" fillId="6" fontId="1" numFmtId="0" xfId="0" applyAlignment="1" applyBorder="1" applyFont="1">
      <alignment wrapText="1"/>
    </xf>
    <xf borderId="14" fillId="3" fontId="1" numFmtId="0" xfId="0" applyAlignment="1" applyBorder="1" applyFont="1">
      <alignment vertical="top" wrapText="1"/>
    </xf>
    <xf borderId="16" fillId="3" fontId="1" numFmtId="0" xfId="0" applyAlignment="1" applyBorder="1" applyFont="1">
      <alignment wrapText="1"/>
    </xf>
    <xf borderId="14" fillId="0" fontId="1" numFmtId="0" xfId="0" applyAlignment="1" applyBorder="1" applyFont="1">
      <alignment wrapText="1"/>
    </xf>
    <xf borderId="0" fillId="3" fontId="1" numFmtId="0" xfId="0" applyAlignment="1" applyFont="1">
      <alignment vertical="top" wrapText="1"/>
    </xf>
    <xf borderId="20" fillId="3" fontId="1" numFmtId="0" xfId="0" applyAlignment="1" applyBorder="1" applyFont="1">
      <alignment wrapText="1"/>
    </xf>
    <xf borderId="19" fillId="0" fontId="1" numFmtId="0" xfId="0" applyAlignment="1" applyBorder="1" applyFont="1">
      <alignment wrapText="1"/>
    </xf>
    <xf borderId="10" fillId="0" fontId="1" numFmtId="0" xfId="0" applyAlignment="1" applyBorder="1" applyFont="1">
      <alignment wrapText="1"/>
    </xf>
    <xf borderId="13" fillId="0" fontId="1" numFmtId="0" xfId="0" applyAlignment="1" applyBorder="1" applyFont="1">
      <alignment wrapText="1"/>
    </xf>
    <xf borderId="11" fillId="2" fontId="1" numFmtId="0" xfId="0" applyAlignment="1" applyBorder="1" applyFont="1">
      <alignment wrapText="1"/>
    </xf>
    <xf borderId="13" fillId="3" fontId="1" numFmtId="0" xfId="0" applyAlignment="1" applyBorder="1" applyFont="1">
      <alignment vertical="top" wrapText="1"/>
    </xf>
    <xf borderId="25" fillId="3" fontId="1" numFmtId="0" xfId="0" applyAlignment="1" applyBorder="1" applyFont="1">
      <alignment wrapText="1"/>
    </xf>
    <xf borderId="15" fillId="3" fontId="1" numFmtId="0" xfId="0" applyAlignment="1" applyBorder="1" applyFont="1">
      <alignment wrapText="1"/>
    </xf>
    <xf borderId="14" fillId="3" fontId="1" numFmtId="0" xfId="0" applyAlignment="1" applyBorder="1" applyFont="1">
      <alignment wrapText="1"/>
    </xf>
    <xf borderId="10" fillId="3" fontId="1" numFmtId="0" xfId="0" applyAlignment="1" applyBorder="1" applyFont="1">
      <alignment wrapText="1"/>
    </xf>
    <xf borderId="13" fillId="3" fontId="1" numFmtId="0" xfId="0" applyAlignment="1" applyBorder="1" applyFont="1">
      <alignment wrapText="1"/>
    </xf>
    <xf borderId="29" fillId="3" fontId="1" numFmtId="0" xfId="0" applyAlignment="1" applyBorder="1" applyFont="1">
      <alignment wrapText="1"/>
    </xf>
    <xf borderId="3" fillId="3" fontId="1" numFmtId="0" xfId="0" applyAlignment="1" applyBorder="1" applyFont="1">
      <alignment wrapText="1"/>
    </xf>
    <xf borderId="3" fillId="3" fontId="1" numFmtId="0" xfId="0" applyAlignment="1" applyBorder="1" applyFont="1">
      <alignment wrapText="1"/>
    </xf>
    <xf borderId="30" fillId="0" fontId="1" numFmtId="0" xfId="0" applyAlignment="1" applyBorder="1" applyFont="1">
      <alignment wrapText="1"/>
    </xf>
    <xf borderId="31" fillId="3" fontId="1" numFmtId="0" xfId="0" applyAlignment="1" applyBorder="1" applyFont="1">
      <alignment wrapText="1"/>
    </xf>
    <xf borderId="32" fillId="0" fontId="1" numFmtId="0" xfId="0" applyAlignment="1" applyBorder="1" applyFont="1">
      <alignment wrapText="1"/>
    </xf>
    <xf borderId="33" fillId="0" fontId="1" numFmtId="0" xfId="0" applyAlignment="1" applyBorder="1" applyFont="1">
      <alignment wrapText="1"/>
    </xf>
    <xf borderId="5" fillId="3" fontId="1" numFmtId="0" xfId="0" applyAlignment="1" applyBorder="1" applyFont="1">
      <alignment wrapText="1"/>
    </xf>
    <xf borderId="4" fillId="3" fontId="1" numFmtId="0" xfId="0" applyAlignment="1" applyBorder="1" applyFont="1">
      <alignment wrapText="1"/>
    </xf>
    <xf borderId="34" fillId="0" fontId="1" numFmtId="0" xfId="0" applyAlignment="1" applyBorder="1" applyFont="1">
      <alignment wrapText="1"/>
    </xf>
    <xf borderId="12" fillId="3" fontId="1" numFmtId="0" xfId="0" applyAlignment="1" applyBorder="1" applyFont="1">
      <alignment wrapText="1"/>
    </xf>
    <xf borderId="19" fillId="3" fontId="1" numFmtId="0" xfId="0" applyAlignment="1" applyBorder="1" applyFont="1">
      <alignment horizontal="left" wrapText="1"/>
    </xf>
    <xf borderId="0" fillId="3" fontId="1" numFmtId="0" xfId="0" applyAlignment="1" applyFont="1">
      <alignment wrapText="1"/>
    </xf>
    <xf borderId="19" fillId="3" fontId="1" numFmtId="0" xfId="0" applyAlignment="1" applyBorder="1" applyFont="1">
      <alignment vertical="top" wrapText="1"/>
    </xf>
    <xf borderId="13" fillId="6" fontId="1" numFmtId="0" xfId="0" applyAlignment="1" applyBorder="1" applyFont="1">
      <alignment wrapText="1"/>
    </xf>
    <xf borderId="10" fillId="3" fontId="1" numFmtId="0" xfId="0" applyAlignment="1" applyBorder="1" applyFont="1">
      <alignment wrapText="1"/>
    </xf>
    <xf borderId="16" fillId="0" fontId="1" numFmtId="0" xfId="0" applyAlignment="1" applyBorder="1" applyFont="1">
      <alignment wrapText="1"/>
    </xf>
    <xf borderId="9" fillId="3" fontId="1" numFmtId="0" xfId="0" applyAlignment="1" applyBorder="1" applyFont="1">
      <alignment horizontal="left" wrapText="1"/>
    </xf>
    <xf borderId="14" fillId="3" fontId="1" numFmtId="0" xfId="0" applyAlignment="1" applyBorder="1" applyFont="1">
      <alignment wrapText="1"/>
    </xf>
    <xf borderId="22" fillId="0" fontId="1" numFmtId="0" xfId="0" applyAlignment="1" applyBorder="1" applyFont="1">
      <alignment wrapText="1"/>
    </xf>
    <xf borderId="0" fillId="3" fontId="1" numFmtId="0" xfId="0" applyAlignment="1" applyFont="1">
      <alignment vertical="top" wrapText="1"/>
    </xf>
    <xf borderId="0" fillId="0" fontId="1" numFmtId="0" xfId="0" applyAlignment="1" applyFont="1">
      <alignment wrapText="1"/>
    </xf>
    <xf borderId="25" fillId="2" fontId="1" numFmtId="0" xfId="0" applyAlignment="1" applyBorder="1" applyFont="1">
      <alignment wrapText="1"/>
    </xf>
    <xf borderId="9" fillId="3" fontId="1" numFmtId="0" xfId="0" applyAlignment="1" applyBorder="1" applyFont="1">
      <alignment wrapText="1"/>
    </xf>
    <xf borderId="9" fillId="0" fontId="3" numFmtId="0" xfId="0" applyAlignment="1" applyBorder="1" applyFont="1">
      <alignment horizontal="left" wrapText="1"/>
    </xf>
    <xf borderId="19" fillId="3" fontId="1" numFmtId="0" xfId="0" applyAlignment="1" applyBorder="1" applyFont="1">
      <alignment wrapText="1"/>
    </xf>
    <xf borderId="29" fillId="4" fontId="1" numFmtId="0" xfId="0" applyAlignment="1" applyBorder="1" applyFont="1">
      <alignment wrapText="1"/>
    </xf>
    <xf borderId="3" fillId="4" fontId="1" numFmtId="0" xfId="0" applyAlignment="1" applyBorder="1" applyFont="1">
      <alignment wrapText="1"/>
    </xf>
    <xf borderId="30" fillId="4" fontId="1" numFmtId="0" xfId="0" applyAlignment="1" applyBorder="1" applyFont="1">
      <alignment wrapText="1"/>
    </xf>
    <xf borderId="35" fillId="4" fontId="1" numFmtId="0" xfId="0" applyAlignment="1" applyBorder="1" applyFont="1">
      <alignment wrapText="1"/>
    </xf>
    <xf borderId="19" fillId="3" fontId="1" numFmtId="0" xfId="0" applyAlignment="1" applyBorder="1" applyFont="1">
      <alignment wrapText="1"/>
    </xf>
    <xf borderId="36" fillId="4" fontId="1" numFmtId="0" xfId="0" applyAlignment="1" applyBorder="1" applyFont="1">
      <alignment wrapText="1"/>
    </xf>
    <xf borderId="22" fillId="3" fontId="1" numFmtId="0" xfId="0" applyAlignment="1" applyBorder="1" applyFont="1">
      <alignment wrapText="1"/>
    </xf>
    <xf borderId="32" fillId="4" fontId="1" numFmtId="0" xfId="0" applyAlignment="1" applyBorder="1" applyFont="1">
      <alignment wrapText="1"/>
    </xf>
    <xf borderId="28" fillId="0" fontId="1" numFmtId="0" xfId="0" applyAlignment="1" applyBorder="1" applyFont="1">
      <alignment wrapText="1"/>
    </xf>
    <xf borderId="0" fillId="3" fontId="3" numFmtId="0" xfId="0" applyAlignment="1" applyFont="1">
      <alignment vertical="center" wrapText="1"/>
    </xf>
    <xf borderId="16" fillId="3" fontId="1" numFmtId="0" xfId="0" applyAlignment="1" applyBorder="1" applyFont="1">
      <alignment wrapText="1"/>
    </xf>
    <xf borderId="20" fillId="3" fontId="1" numFmtId="0" xfId="0" applyAlignment="1" applyBorder="1" applyFont="1">
      <alignment wrapText="1"/>
    </xf>
    <xf borderId="33" fillId="4" fontId="1" numFmtId="0" xfId="0" applyAlignment="1" applyBorder="1" applyFont="1">
      <alignment wrapText="1"/>
    </xf>
    <xf borderId="5" fillId="4" fontId="1" numFmtId="0" xfId="0" applyAlignment="1" applyBorder="1" applyFont="1">
      <alignment wrapText="1"/>
    </xf>
    <xf borderId="0" fillId="4" fontId="1" numFmtId="0" xfId="0" applyAlignment="1" applyFont="1">
      <alignment wrapText="1"/>
    </xf>
    <xf borderId="0" fillId="6" fontId="1" numFmtId="0" xfId="0" applyAlignment="1" applyFont="1">
      <alignment wrapText="1"/>
    </xf>
    <xf borderId="29" fillId="3" fontId="1" numFmtId="0" xfId="0" applyAlignment="1" applyBorder="1" applyFont="1">
      <alignment wrapText="1"/>
    </xf>
    <xf borderId="21" fillId="3" fontId="1" numFmtId="0" xfId="0" applyAlignment="1" applyBorder="1" applyFont="1">
      <alignment vertical="top" wrapText="1"/>
    </xf>
    <xf borderId="37" fillId="0" fontId="1" numFmtId="0" xfId="0" applyAlignment="1" applyBorder="1" applyFont="1">
      <alignment wrapText="1"/>
    </xf>
    <xf borderId="31" fillId="3" fontId="1" numFmtId="0" xfId="0" applyAlignment="1" applyBorder="1" applyFont="1">
      <alignment wrapText="1"/>
    </xf>
    <xf borderId="9" fillId="0" fontId="1" numFmtId="0" xfId="0" applyAlignment="1" applyBorder="1" applyFont="1">
      <alignment horizontal="left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5.0"/>
    <col customWidth="1" min="2" max="2" width="13.14"/>
    <col customWidth="1" min="3" max="3" width="9.43"/>
    <col customWidth="1" min="4" max="4" width="11.29"/>
    <col customWidth="1" min="5" max="5" width="8.0"/>
    <col customWidth="1" min="6" max="7" width="11.57"/>
    <col customWidth="1" min="8" max="8" width="11.0"/>
  </cols>
  <sheetData>
    <row r="1">
      <c r="A1" s="1" t="s">
        <v>1</v>
      </c>
      <c r="B1" s="2"/>
      <c r="C1" s="4" t="s">
        <v>3</v>
      </c>
      <c r="D1" s="6"/>
      <c r="E1" s="2"/>
      <c r="F1" s="7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18"/>
      <c r="G2" s="20"/>
      <c r="H2" s="15"/>
      <c r="I2" s="21"/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7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26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>
        <v>0.0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>
        <v>0.0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36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40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44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48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>
      <c r="A26" s="1" t="s">
        <v>76</v>
      </c>
      <c r="B26" s="2"/>
      <c r="C26" s="4" t="s">
        <v>77</v>
      </c>
      <c r="D26" s="77" t="s">
        <v>78</v>
      </c>
      <c r="E26" s="2"/>
      <c r="F26" s="78" t="s">
        <v>80</v>
      </c>
      <c r="G26" s="8"/>
      <c r="H26" s="2"/>
      <c r="I26" s="4" t="s">
        <v>4</v>
      </c>
      <c r="J26" s="8"/>
      <c r="K26" s="79"/>
      <c r="L26" s="13"/>
    </row>
    <row r="27">
      <c r="A27" s="14" t="s">
        <v>84</v>
      </c>
      <c r="B27" s="15"/>
      <c r="C27" s="16"/>
      <c r="D27" s="17"/>
      <c r="E27" s="15"/>
      <c r="F27" s="80" t="s">
        <v>86</v>
      </c>
      <c r="G27" s="20"/>
      <c r="H27" s="15"/>
      <c r="I27" s="81" t="s">
        <v>87</v>
      </c>
      <c r="J27" s="82" t="s">
        <v>88</v>
      </c>
      <c r="K27" s="29"/>
      <c r="L27" s="13"/>
    </row>
    <row r="28">
      <c r="A28" s="24" t="s">
        <v>6</v>
      </c>
      <c r="B28" s="25" t="s">
        <v>7</v>
      </c>
      <c r="C28" s="25" t="s">
        <v>8</v>
      </c>
      <c r="D28" s="25" t="s">
        <v>9</v>
      </c>
      <c r="E28" s="25" t="s">
        <v>10</v>
      </c>
      <c r="F28" s="25" t="s">
        <v>11</v>
      </c>
      <c r="G28" s="25" t="s">
        <v>12</v>
      </c>
      <c r="H28" s="26" t="s">
        <v>13</v>
      </c>
      <c r="I28" s="83" t="s">
        <v>89</v>
      </c>
      <c r="J28" s="28"/>
      <c r="K28" s="29"/>
      <c r="L28" s="13"/>
    </row>
    <row r="29">
      <c r="A29" s="30">
        <v>4.0</v>
      </c>
      <c r="B29" s="31">
        <v>6.0</v>
      </c>
      <c r="C29" s="31">
        <v>4.0</v>
      </c>
      <c r="D29" s="31">
        <v>6.0</v>
      </c>
      <c r="E29" s="31">
        <v>5.0</v>
      </c>
      <c r="F29" s="31">
        <v>5.0</v>
      </c>
      <c r="G29" s="31">
        <v>8.0</v>
      </c>
      <c r="H29" s="32">
        <v>5.0</v>
      </c>
      <c r="I29" s="83" t="s">
        <v>90</v>
      </c>
      <c r="J29" s="82" t="s">
        <v>91</v>
      </c>
      <c r="K29" s="29"/>
      <c r="L29" s="13"/>
    </row>
    <row r="30">
      <c r="A30" s="24" t="s">
        <v>14</v>
      </c>
      <c r="B30" s="33" t="str">
        <f>(4*A29)+E29+ROUNDDOWN(H29/2,0)+C30</f>
        <v>23</v>
      </c>
      <c r="C30" s="34">
        <v>0.0</v>
      </c>
      <c r="D30" s="35" t="s">
        <v>15</v>
      </c>
      <c r="E30" s="36" t="str">
        <f>50+(3*D29)</f>
        <v>68</v>
      </c>
      <c r="F30" s="37" t="s">
        <v>16</v>
      </c>
      <c r="G30" s="38" t="s">
        <v>17</v>
      </c>
      <c r="H30" s="39" t="s">
        <v>18</v>
      </c>
      <c r="I30" s="83" t="s">
        <v>92</v>
      </c>
      <c r="J30" s="82" t="s">
        <v>93</v>
      </c>
      <c r="K30" s="29"/>
      <c r="L30" s="13"/>
    </row>
    <row r="31">
      <c r="A31" s="40" t="s">
        <v>19</v>
      </c>
      <c r="B31" t="str">
        <f>(4*A29)+D29+ROUNDDOWN(H29/2,0)+C31</f>
        <v>24</v>
      </c>
      <c r="C31" s="41">
        <v>0.0</v>
      </c>
      <c r="D31" s="42" t="s">
        <v>20</v>
      </c>
      <c r="E31" s="43" t="str">
        <f>25+(G29*3)</f>
        <v>49</v>
      </c>
      <c r="F31" s="35" t="s">
        <v>21</v>
      </c>
      <c r="G31" s="44" t="s">
        <v>22</v>
      </c>
      <c r="H31" s="45" t="str">
        <f>ROUNDDOWN(E30/2,0)</f>
        <v>34</v>
      </c>
      <c r="I31" s="27"/>
      <c r="J31" s="28"/>
      <c r="K31" s="29"/>
      <c r="L31" s="13"/>
    </row>
    <row r="32">
      <c r="A32" s="40" t="s">
        <v>23</v>
      </c>
      <c r="B32" t="str">
        <f>(4*A29)+C29+ROUNDDOWN(H29/2,0)+C32</f>
        <v>22</v>
      </c>
      <c r="C32" s="41">
        <v>0.0</v>
      </c>
      <c r="D32" s="42" t="s">
        <v>24</v>
      </c>
      <c r="E32" s="43" t="str">
        <f>MROUND((D29+(G29*2))*2.5,5)</f>
        <v>55</v>
      </c>
      <c r="F32" s="42" t="s">
        <v>25</v>
      </c>
      <c r="G32" s="46" t="s">
        <v>94</v>
      </c>
      <c r="H32" s="45" t="str">
        <f>ROUNDDOWN(E30/2,0)</f>
        <v>34</v>
      </c>
      <c r="I32" s="27"/>
      <c r="J32" s="28"/>
      <c r="K32" s="29"/>
      <c r="L32" s="13"/>
    </row>
    <row r="33">
      <c r="A33" s="40" t="s">
        <v>27</v>
      </c>
      <c r="B33" t="str">
        <f>(4*A29)+C29+ROUNDDOWN(H29/2,0)+C33</f>
        <v>22</v>
      </c>
      <c r="C33" s="41">
        <v>0.0</v>
      </c>
      <c r="D33" s="42" t="s">
        <v>28</v>
      </c>
      <c r="E33" s="43" t="str">
        <f>ROUNDUP(F29/2,0)</f>
        <v>3</v>
      </c>
      <c r="F33" s="42" t="s">
        <v>29</v>
      </c>
      <c r="G33" s="46">
        <v>0.0</v>
      </c>
      <c r="H33" s="45" t="str">
        <f>ROUNDDOWN(E30/2,0)</f>
        <v>34</v>
      </c>
      <c r="I33" s="27"/>
      <c r="J33" s="28"/>
      <c r="K33" s="29"/>
      <c r="L33" s="13"/>
    </row>
    <row r="34">
      <c r="A34" s="40" t="s">
        <v>30</v>
      </c>
      <c r="B34" t="str">
        <f>(4*A29)+C29+ROUNDDOWN(H29/2,0)+C34</f>
        <v>22</v>
      </c>
      <c r="C34" s="41">
        <v>0.0</v>
      </c>
      <c r="D34" s="42" t="s">
        <v>31</v>
      </c>
      <c r="E34" s="43" t="str">
        <f>ROUNDUP(D29/2,0)</f>
        <v>3</v>
      </c>
      <c r="F34" s="42" t="s">
        <v>32</v>
      </c>
      <c r="G34" s="46">
        <v>0.0</v>
      </c>
      <c r="H34" s="45" t="str">
        <f>ROUNDDOWN(E30/2,0)</f>
        <v>34</v>
      </c>
      <c r="I34" s="27"/>
      <c r="J34" s="28"/>
      <c r="K34" s="29"/>
      <c r="L34" s="13"/>
    </row>
    <row r="35">
      <c r="A35" s="40" t="s">
        <v>33</v>
      </c>
      <c r="B35" t="str">
        <f>(4*A29)+F29+ROUNDDOWN(H29/2,0)+C35</f>
        <v>23</v>
      </c>
      <c r="C35" s="41">
        <v>0.0</v>
      </c>
      <c r="D35" s="42" t="s">
        <v>34</v>
      </c>
      <c r="E35" s="43" t="str">
        <f>((30+(D29*3)+(F29*3))+((D29+F29)*A29))</f>
        <v>107</v>
      </c>
      <c r="F35" s="42" t="s">
        <v>35</v>
      </c>
      <c r="G35" s="46" t="s">
        <v>40</v>
      </c>
      <c r="H35" s="45" t="str">
        <f>ROUNDDOWN(E30/2,0)</f>
        <v>34</v>
      </c>
      <c r="I35" s="27"/>
      <c r="J35" s="28"/>
      <c r="K35" s="29"/>
      <c r="L35" s="13"/>
    </row>
    <row r="36">
      <c r="A36" s="40" t="s">
        <v>37</v>
      </c>
      <c r="B36" t="str">
        <f>(4*A29)+B29+ROUNDDOWN(H29/2,0)+C36</f>
        <v>24</v>
      </c>
      <c r="C36" s="41">
        <v>0.0</v>
      </c>
      <c r="D36" s="42" t="s">
        <v>38</v>
      </c>
      <c r="E36" s="41">
        <v>0.0</v>
      </c>
      <c r="F36" s="42" t="s">
        <v>39</v>
      </c>
      <c r="G36" s="46" t="s">
        <v>44</v>
      </c>
      <c r="H36" s="45" t="str">
        <f>ROUNDDOWN(E30/2,0)</f>
        <v>34</v>
      </c>
      <c r="I36" s="27"/>
      <c r="J36" s="28"/>
      <c r="K36" s="29"/>
      <c r="L36" s="13"/>
    </row>
    <row r="37">
      <c r="A37" s="40" t="s">
        <v>41</v>
      </c>
      <c r="B37" t="str">
        <f>(4*A29)+F29+ROUNDDOWN(H29/2,0)+C37</f>
        <v>23</v>
      </c>
      <c r="C37" s="41">
        <v>0.0</v>
      </c>
      <c r="D37" s="42" t="s">
        <v>42</v>
      </c>
      <c r="E37" s="43" t="str">
        <f>H29</f>
        <v>5</v>
      </c>
      <c r="F37" s="42" t="s">
        <v>43</v>
      </c>
      <c r="G37" s="46" t="s">
        <v>48</v>
      </c>
      <c r="H37" s="45" t="str">
        <f>ROUNDDOWN(E30/2,0)</f>
        <v>34</v>
      </c>
      <c r="I37" s="47"/>
      <c r="J37" s="48"/>
      <c r="K37" s="49"/>
      <c r="L37" s="13"/>
    </row>
    <row r="38">
      <c r="A38" s="40" t="s">
        <v>45</v>
      </c>
      <c r="B38" t="str">
        <f>(4*A29)+F29+ROUNDDOWN(H29/2,0)+C38</f>
        <v>23</v>
      </c>
      <c r="C38" s="41">
        <v>0.0</v>
      </c>
      <c r="D38" s="42" t="s">
        <v>46</v>
      </c>
      <c r="E38" s="43" t="str">
        <f>94+ROUNDDOWN(H29/2,0)</f>
        <v>96</v>
      </c>
      <c r="F38" s="42" t="s">
        <v>47</v>
      </c>
      <c r="G38" s="46" t="s">
        <v>99</v>
      </c>
      <c r="H38" s="45" t="str">
        <f>ROUNDDOWN(E30/2,0)</f>
        <v>34</v>
      </c>
      <c r="I38" s="50" t="s">
        <v>49</v>
      </c>
      <c r="J38" s="51" t="s">
        <v>50</v>
      </c>
      <c r="K38" s="52" t="s">
        <v>51</v>
      </c>
      <c r="L38" s="13"/>
    </row>
    <row r="39">
      <c r="A39" s="40" t="s">
        <v>52</v>
      </c>
      <c r="B39" t="str">
        <f>(4*A29)+G29+ROUNDDOWN(H29/2,0)+C39</f>
        <v>26</v>
      </c>
      <c r="C39" s="41">
        <v>0.0</v>
      </c>
      <c r="D39" s="42" t="s">
        <v>53</v>
      </c>
      <c r="E39" s="43" t="str">
        <f>D29-1</f>
        <v>5</v>
      </c>
      <c r="F39" s="16"/>
      <c r="G39" s="84"/>
      <c r="H39" s="45"/>
      <c r="I39" s="21"/>
      <c r="J39" s="22"/>
      <c r="K39" s="56"/>
      <c r="L39" s="13"/>
    </row>
    <row r="40">
      <c r="A40" s="40" t="s">
        <v>57</v>
      </c>
      <c r="B40" t="str">
        <f>(4*A29)+G29+ROUNDDOWN(H29/2,0)+C40</f>
        <v>26</v>
      </c>
      <c r="C40" s="41">
        <v>0.0</v>
      </c>
      <c r="D40" s="42" t="s">
        <v>58</v>
      </c>
      <c r="E40" s="43" t="str">
        <f>D29-1</f>
        <v>5</v>
      </c>
      <c r="F40" s="57"/>
      <c r="G40" s="33"/>
      <c r="H40" s="33"/>
      <c r="I40" s="58"/>
      <c r="J40" s="28"/>
      <c r="K40" s="59"/>
      <c r="L40" s="13"/>
    </row>
    <row r="41">
      <c r="A41" s="40" t="s">
        <v>59</v>
      </c>
      <c r="B41" t="str">
        <f>(4*A29)+E29+ROUNDDOWN(H29/2,0)+C41</f>
        <v>23</v>
      </c>
      <c r="C41" s="41">
        <v>0.0</v>
      </c>
      <c r="D41" s="60"/>
      <c r="E41" s="43"/>
      <c r="F41" s="60"/>
      <c r="I41" s="58"/>
      <c r="J41" s="28"/>
      <c r="K41" s="59"/>
      <c r="L41" s="13"/>
    </row>
    <row r="42">
      <c r="A42" s="40" t="s">
        <v>60</v>
      </c>
      <c r="B42" t="str">
        <f>(4*A29)+D29+ROUNDDOWN(H29/2,0)+C42</f>
        <v>24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61" t="s">
        <v>61</v>
      </c>
      <c r="B43" s="20" t="str">
        <f>(4*A29)+D29+ROUNDDOWN(H29/2,0)+C43</f>
        <v>39</v>
      </c>
      <c r="C43" s="31">
        <v>15.0</v>
      </c>
      <c r="D43" s="62" t="s">
        <v>62</v>
      </c>
      <c r="E43" s="63" t="str">
        <f>50*A29</f>
        <v>200</v>
      </c>
      <c r="F43" s="16"/>
      <c r="G43" s="20"/>
      <c r="H43" s="20"/>
      <c r="I43" s="64"/>
      <c r="J43" s="48"/>
      <c r="K43" s="65"/>
      <c r="L43" s="13"/>
    </row>
    <row r="44">
      <c r="A44" s="24" t="s">
        <v>63</v>
      </c>
      <c r="B44" s="66" t="s">
        <v>64</v>
      </c>
      <c r="C44" s="33"/>
      <c r="D44" s="25" t="s">
        <v>65</v>
      </c>
      <c r="E44" s="33"/>
      <c r="F44" s="33"/>
      <c r="G44" s="33"/>
      <c r="H44" s="36"/>
      <c r="I44" s="67" t="s">
        <v>66</v>
      </c>
      <c r="J44" s="33"/>
      <c r="K44" s="23"/>
      <c r="L44" s="13"/>
    </row>
    <row r="45">
      <c r="A45" s="68"/>
      <c r="B45" s="62" t="s">
        <v>67</v>
      </c>
      <c r="C45" s="48"/>
      <c r="D45" s="48"/>
      <c r="E45" s="20"/>
      <c r="F45" s="20"/>
      <c r="G45" s="20"/>
      <c r="H45" s="15"/>
      <c r="I45" s="18"/>
      <c r="J45" s="20"/>
      <c r="K45" s="49"/>
      <c r="L45" s="13"/>
    </row>
    <row r="46">
      <c r="A46" s="24" t="s">
        <v>68</v>
      </c>
      <c r="B46" s="66" t="s">
        <v>61</v>
      </c>
      <c r="C46" s="25" t="s">
        <v>70</v>
      </c>
      <c r="D46" s="25" t="s">
        <v>20</v>
      </c>
      <c r="E46" s="22"/>
      <c r="F46" s="25" t="s">
        <v>71</v>
      </c>
      <c r="G46" s="22"/>
      <c r="H46" s="36"/>
      <c r="I46" s="67" t="s">
        <v>72</v>
      </c>
      <c r="J46" s="33"/>
      <c r="K46" s="23"/>
      <c r="L46" s="13"/>
    </row>
    <row r="47">
      <c r="A47" s="85" t="s">
        <v>113</v>
      </c>
      <c r="B47" s="69" t="s">
        <v>114</v>
      </c>
      <c r="C47" s="69" t="s">
        <v>115</v>
      </c>
      <c r="D47" s="62" t="s">
        <v>74</v>
      </c>
      <c r="E47" s="48"/>
      <c r="F47" s="62" t="s">
        <v>75</v>
      </c>
      <c r="G47" s="48"/>
      <c r="H47" s="15"/>
      <c r="I47" s="18"/>
      <c r="J47" s="20"/>
      <c r="K47" s="49"/>
      <c r="L47" s="13"/>
    </row>
    <row r="48">
      <c r="A48" s="24" t="s">
        <v>68</v>
      </c>
      <c r="B48" s="66" t="s">
        <v>69</v>
      </c>
      <c r="C48" s="25" t="s">
        <v>70</v>
      </c>
      <c r="D48" s="25" t="s">
        <v>20</v>
      </c>
      <c r="E48" s="22"/>
      <c r="F48" s="25" t="s">
        <v>71</v>
      </c>
      <c r="G48" s="22"/>
      <c r="H48" s="36"/>
      <c r="I48" s="67" t="s">
        <v>72</v>
      </c>
      <c r="J48" s="33"/>
      <c r="K48" s="23"/>
      <c r="L48" s="13"/>
    </row>
    <row r="49">
      <c r="A49" s="70"/>
      <c r="B49" s="71" t="s">
        <v>73</v>
      </c>
      <c r="C49" s="72"/>
      <c r="D49" s="3" t="s">
        <v>74</v>
      </c>
      <c r="E49" s="72"/>
      <c r="F49" s="3" t="s">
        <v>75</v>
      </c>
      <c r="G49" s="72"/>
      <c r="H49" s="73"/>
      <c r="I49" s="74"/>
      <c r="J49" s="5"/>
      <c r="K49" s="75"/>
      <c r="L49" s="13"/>
    </row>
    <row r="50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>
      <c r="A51" s="1" t="s">
        <v>117</v>
      </c>
      <c r="B51" s="2"/>
      <c r="C51" s="4" t="s">
        <v>77</v>
      </c>
      <c r="D51" s="77" t="s">
        <v>118</v>
      </c>
      <c r="E51" s="2"/>
      <c r="F51" s="78" t="s">
        <v>120</v>
      </c>
      <c r="G51" s="8"/>
      <c r="H51" s="2"/>
      <c r="I51" s="4" t="s">
        <v>4</v>
      </c>
      <c r="J51" s="8"/>
      <c r="K51" s="79"/>
      <c r="L51" s="13"/>
    </row>
    <row r="52">
      <c r="A52" s="14" t="s">
        <v>121</v>
      </c>
      <c r="B52" s="15"/>
      <c r="C52" s="16"/>
      <c r="D52" s="17"/>
      <c r="E52" s="15"/>
      <c r="F52" s="80" t="s">
        <v>122</v>
      </c>
      <c r="G52" s="20"/>
      <c r="H52" s="15"/>
      <c r="I52" s="83" t="s">
        <v>89</v>
      </c>
      <c r="J52" s="22"/>
      <c r="K52" s="23"/>
      <c r="L52" s="13"/>
    </row>
    <row r="53">
      <c r="A53" s="24" t="s">
        <v>6</v>
      </c>
      <c r="B53" s="25" t="s">
        <v>7</v>
      </c>
      <c r="C53" s="25" t="s">
        <v>8</v>
      </c>
      <c r="D53" s="25" t="s">
        <v>9</v>
      </c>
      <c r="E53" s="25" t="s">
        <v>10</v>
      </c>
      <c r="F53" s="25" t="s">
        <v>11</v>
      </c>
      <c r="G53" s="25" t="s">
        <v>12</v>
      </c>
      <c r="H53" s="86" t="s">
        <v>13</v>
      </c>
      <c r="I53" s="87" t="s">
        <v>87</v>
      </c>
      <c r="J53" s="82" t="s">
        <v>88</v>
      </c>
      <c r="K53" s="29"/>
      <c r="L53" s="13"/>
    </row>
    <row r="54">
      <c r="A54" s="30">
        <v>8.0</v>
      </c>
      <c r="B54" s="31">
        <v>7.0</v>
      </c>
      <c r="C54" s="31">
        <v>4.0</v>
      </c>
      <c r="D54" s="31">
        <v>7.0</v>
      </c>
      <c r="E54" s="31">
        <v>5.0</v>
      </c>
      <c r="F54" s="31">
        <v>5.0</v>
      </c>
      <c r="G54" s="31">
        <v>8.0</v>
      </c>
      <c r="H54" s="32">
        <v>5.0</v>
      </c>
      <c r="I54" s="81" t="s">
        <v>117</v>
      </c>
      <c r="J54" s="28"/>
      <c r="K54" s="29"/>
      <c r="L54" s="13"/>
    </row>
    <row r="55">
      <c r="A55" s="24" t="s">
        <v>14</v>
      </c>
      <c r="B55" s="33" t="str">
        <f>(4*A54)+E54+ROUNDDOWN(H54/2,0)+C55</f>
        <v>39</v>
      </c>
      <c r="C55" s="34">
        <v>0.0</v>
      </c>
      <c r="D55" s="35" t="s">
        <v>15</v>
      </c>
      <c r="E55" s="36" t="str">
        <f>100+(3*D54)</f>
        <v>121</v>
      </c>
      <c r="F55" s="37" t="s">
        <v>16</v>
      </c>
      <c r="G55" s="38" t="s">
        <v>17</v>
      </c>
      <c r="H55" s="52" t="s">
        <v>18</v>
      </c>
      <c r="I55" s="87" t="s">
        <v>123</v>
      </c>
      <c r="J55" s="82" t="s">
        <v>124</v>
      </c>
      <c r="K55" s="29"/>
      <c r="L55" s="13"/>
    </row>
    <row r="56">
      <c r="A56" s="40" t="s">
        <v>19</v>
      </c>
      <c r="B56" t="str">
        <f>(4*A54)+D54+ROUNDDOWN(H54/2,0)+C56</f>
        <v>41</v>
      </c>
      <c r="C56" s="41">
        <v>0.0</v>
      </c>
      <c r="D56" s="42" t="s">
        <v>20</v>
      </c>
      <c r="E56" s="43" t="str">
        <f>55+(G54*3)</f>
        <v>79</v>
      </c>
      <c r="F56" s="35" t="s">
        <v>21</v>
      </c>
      <c r="G56" s="44" t="s">
        <v>22</v>
      </c>
      <c r="H56" s="45" t="str">
        <f>ROUNDDOWN(E55/2,0)</f>
        <v>60</v>
      </c>
      <c r="I56" s="83" t="s">
        <v>90</v>
      </c>
      <c r="J56" s="82" t="s">
        <v>91</v>
      </c>
      <c r="K56" s="29"/>
      <c r="L56" s="13"/>
    </row>
    <row r="57">
      <c r="A57" s="40" t="s">
        <v>23</v>
      </c>
      <c r="B57" t="str">
        <f>(4*A54)+C54+ROUNDDOWN(H54/2,0)+C57</f>
        <v>38</v>
      </c>
      <c r="C57" s="41">
        <v>0.0</v>
      </c>
      <c r="D57" s="42" t="s">
        <v>24</v>
      </c>
      <c r="E57" s="43" t="str">
        <f>MROUND((D54+(G54*2))*2.5,5)</f>
        <v>60</v>
      </c>
      <c r="F57" s="42" t="s">
        <v>25</v>
      </c>
      <c r="G57" s="46" t="s">
        <v>94</v>
      </c>
      <c r="H57" s="45" t="str">
        <f>ROUNDDOWN(E55/2,0)</f>
        <v>60</v>
      </c>
      <c r="I57" s="83" t="s">
        <v>92</v>
      </c>
      <c r="J57" s="82" t="s">
        <v>93</v>
      </c>
      <c r="K57" s="29"/>
      <c r="L57" s="13"/>
    </row>
    <row r="58">
      <c r="A58" s="40" t="s">
        <v>27</v>
      </c>
      <c r="B58" t="str">
        <f>(4*A54)+C54+ROUNDDOWN(H54/2,0)+C58</f>
        <v>38</v>
      </c>
      <c r="C58" s="41">
        <v>0.0</v>
      </c>
      <c r="D58" s="42" t="s">
        <v>28</v>
      </c>
      <c r="E58" s="43" t="str">
        <f>ROUNDUP(F54/2,0)</f>
        <v>3</v>
      </c>
      <c r="F58" s="42" t="s">
        <v>29</v>
      </c>
      <c r="G58" s="46">
        <v>0.0</v>
      </c>
      <c r="H58" s="45" t="str">
        <f>ROUNDDOWN(E55/2,0)</f>
        <v>60</v>
      </c>
      <c r="I58" s="27"/>
      <c r="J58" s="28"/>
      <c r="K58" s="29"/>
      <c r="L58" s="13"/>
    </row>
    <row r="59">
      <c r="A59" s="40" t="s">
        <v>30</v>
      </c>
      <c r="B59" t="str">
        <f>(4*A54)+C54+ROUNDDOWN(H54/2,0)+C59</f>
        <v>38</v>
      </c>
      <c r="C59" s="41">
        <v>0.0</v>
      </c>
      <c r="D59" s="42" t="s">
        <v>31</v>
      </c>
      <c r="E59" s="43" t="str">
        <f>ROUNDUP(D54/2,0)</f>
        <v>4</v>
      </c>
      <c r="F59" s="42" t="s">
        <v>32</v>
      </c>
      <c r="G59" s="46">
        <v>0.0</v>
      </c>
      <c r="H59" s="45" t="str">
        <f>ROUNDDOWN(E55/2,0)</f>
        <v>60</v>
      </c>
      <c r="I59" s="27"/>
      <c r="J59" s="28"/>
      <c r="K59" s="29"/>
      <c r="L59" s="13"/>
    </row>
    <row r="60">
      <c r="A60" s="40" t="s">
        <v>33</v>
      </c>
      <c r="B60" t="str">
        <f>(4*A54)+F54+ROUNDDOWN(H54/2,0)+C60</f>
        <v>39</v>
      </c>
      <c r="C60" s="41">
        <v>0.0</v>
      </c>
      <c r="D60" s="42" t="s">
        <v>34</v>
      </c>
      <c r="E60" s="43" t="str">
        <f>((30+(D54*3)+(F54*3))+((D54+F54)*A54))</f>
        <v>162</v>
      </c>
      <c r="F60" s="42" t="s">
        <v>35</v>
      </c>
      <c r="G60" s="46" t="s">
        <v>40</v>
      </c>
      <c r="H60" s="45" t="str">
        <f>ROUNDDOWN(E55/2,0)</f>
        <v>60</v>
      </c>
      <c r="I60" s="27"/>
      <c r="J60" s="28"/>
      <c r="K60" s="29"/>
      <c r="L60" s="13"/>
    </row>
    <row r="61">
      <c r="A61" s="40" t="s">
        <v>37</v>
      </c>
      <c r="B61" t="str">
        <f>(4*A54)+B54+ROUNDDOWN(H54/2,0)+C61</f>
        <v>56</v>
      </c>
      <c r="C61" s="41">
        <v>15.0</v>
      </c>
      <c r="D61" s="42" t="s">
        <v>38</v>
      </c>
      <c r="E61" s="41">
        <v>0.0</v>
      </c>
      <c r="F61" s="42" t="s">
        <v>39</v>
      </c>
      <c r="G61" s="46" t="s">
        <v>44</v>
      </c>
      <c r="H61" s="45" t="str">
        <f>ROUNDDOWN(E55/2,0)</f>
        <v>60</v>
      </c>
      <c r="I61" s="27"/>
      <c r="J61" s="28"/>
      <c r="K61" s="29"/>
      <c r="L61" s="13"/>
    </row>
    <row r="62">
      <c r="A62" s="40" t="s">
        <v>41</v>
      </c>
      <c r="B62" t="str">
        <f>(4*A54)+F54+ROUNDDOWN(H54/2,0)+C62</f>
        <v>39</v>
      </c>
      <c r="C62" s="41">
        <v>0.0</v>
      </c>
      <c r="D62" s="42" t="s">
        <v>42</v>
      </c>
      <c r="E62" s="43" t="str">
        <f>H54</f>
        <v>5</v>
      </c>
      <c r="F62" s="42" t="s">
        <v>43</v>
      </c>
      <c r="G62" s="46" t="s">
        <v>48</v>
      </c>
      <c r="H62" s="45" t="str">
        <f>ROUNDDOWN(E55/2,0)</f>
        <v>60</v>
      </c>
      <c r="I62" s="47"/>
      <c r="J62" s="48"/>
      <c r="K62" s="49"/>
      <c r="L62" s="13"/>
    </row>
    <row r="63">
      <c r="A63" s="40" t="s">
        <v>45</v>
      </c>
      <c r="B63" t="str">
        <f>(4*A54)+F54+ROUNDDOWN(H54/2,0)+C63</f>
        <v>39</v>
      </c>
      <c r="C63" s="41">
        <v>0.0</v>
      </c>
      <c r="D63" s="42" t="s">
        <v>46</v>
      </c>
      <c r="E63" s="43" t="str">
        <f>94+ROUNDDOWN(H54/2,0)</f>
        <v>96</v>
      </c>
      <c r="F63" s="42" t="s">
        <v>47</v>
      </c>
      <c r="G63" s="46" t="s">
        <v>99</v>
      </c>
      <c r="H63" s="45" t="str">
        <f>ROUNDDOWN(E55/2,0)</f>
        <v>60</v>
      </c>
      <c r="I63" s="50" t="s">
        <v>49</v>
      </c>
      <c r="J63" s="51" t="s">
        <v>50</v>
      </c>
      <c r="K63" s="52" t="s">
        <v>51</v>
      </c>
      <c r="L63" s="13"/>
    </row>
    <row r="64">
      <c r="A64" s="40" t="s">
        <v>52</v>
      </c>
      <c r="B64" t="str">
        <f>(4*A54)+G54+ROUNDDOWN(H54/2,0)+C64</f>
        <v>42</v>
      </c>
      <c r="C64" s="41">
        <v>0.0</v>
      </c>
      <c r="D64" s="42" t="s">
        <v>53</v>
      </c>
      <c r="E64" s="43" t="str">
        <f>D54-1</f>
        <v>6</v>
      </c>
      <c r="F64" s="16"/>
      <c r="G64" s="84"/>
      <c r="H64" s="45"/>
      <c r="I64" s="21"/>
      <c r="J64" s="22"/>
      <c r="K64" s="56"/>
      <c r="L64" s="13"/>
    </row>
    <row r="65">
      <c r="A65" s="40" t="s">
        <v>57</v>
      </c>
      <c r="B65" t="str">
        <f>(4*A54)+G54+ROUNDDOWN(H54/2,0)+C65</f>
        <v>42</v>
      </c>
      <c r="C65" s="41">
        <v>0.0</v>
      </c>
      <c r="D65" s="42" t="s">
        <v>58</v>
      </c>
      <c r="E65" s="43" t="str">
        <f>D54-1</f>
        <v>6</v>
      </c>
      <c r="F65" s="57"/>
      <c r="G65" s="33"/>
      <c r="H65" s="33"/>
      <c r="I65" s="58"/>
      <c r="J65" s="28"/>
      <c r="K65" s="59"/>
      <c r="L65" s="13"/>
    </row>
    <row r="66">
      <c r="A66" s="40" t="s">
        <v>59</v>
      </c>
      <c r="B66" t="str">
        <f>(4*A54)+E54+ROUNDDOWN(H54/2,0)+C66</f>
        <v>39</v>
      </c>
      <c r="C66" s="41">
        <v>0.0</v>
      </c>
      <c r="D66" s="60"/>
      <c r="E66" s="43"/>
      <c r="F66" s="60"/>
      <c r="I66" s="58"/>
      <c r="J66" s="28"/>
      <c r="K66" s="59"/>
      <c r="L66" s="13"/>
    </row>
    <row r="67">
      <c r="A67" s="40" t="s">
        <v>60</v>
      </c>
      <c r="B67" t="str">
        <f>(4*A54)+D54+ROUNDDOWN(H54/2,0)+C67</f>
        <v>41</v>
      </c>
      <c r="C67" s="41">
        <v>0.0</v>
      </c>
      <c r="D67" s="60"/>
      <c r="E67" s="43"/>
      <c r="F67" s="60"/>
      <c r="I67" s="58"/>
      <c r="J67" s="28"/>
      <c r="K67" s="59"/>
      <c r="L67" s="13"/>
    </row>
    <row r="68">
      <c r="A68" s="61" t="s">
        <v>61</v>
      </c>
      <c r="B68" s="20" t="str">
        <f>(4*A54)+D54+ROUNDDOWN(H54/2,0)+C68</f>
        <v>56</v>
      </c>
      <c r="C68" s="31">
        <v>15.0</v>
      </c>
      <c r="D68" s="62" t="s">
        <v>62</v>
      </c>
      <c r="E68" s="63" t="str">
        <f>50*A54</f>
        <v>400</v>
      </c>
      <c r="F68" s="16"/>
      <c r="G68" s="20"/>
      <c r="H68" s="20"/>
      <c r="I68" s="64"/>
      <c r="J68" s="48"/>
      <c r="K68" s="65"/>
      <c r="L68" s="13"/>
    </row>
    <row r="69">
      <c r="A69" s="24" t="s">
        <v>63</v>
      </c>
      <c r="B69" s="66" t="s">
        <v>64</v>
      </c>
      <c r="C69" s="33"/>
      <c r="D69" s="25" t="s">
        <v>65</v>
      </c>
      <c r="E69" s="33"/>
      <c r="F69" s="33"/>
      <c r="G69" s="33"/>
      <c r="H69" s="36"/>
      <c r="I69" s="67" t="s">
        <v>66</v>
      </c>
      <c r="J69" s="33"/>
      <c r="K69" s="23"/>
      <c r="L69" s="13"/>
    </row>
    <row r="70">
      <c r="A70" s="68"/>
      <c r="B70" s="62" t="s">
        <v>67</v>
      </c>
      <c r="C70" s="48"/>
      <c r="D70" s="48"/>
      <c r="E70" s="20"/>
      <c r="F70" s="20"/>
      <c r="G70" s="20"/>
      <c r="H70" s="15"/>
      <c r="I70" s="18"/>
      <c r="J70" s="20"/>
      <c r="K70" s="49"/>
      <c r="L70" s="13"/>
    </row>
    <row r="71">
      <c r="A71" s="24" t="s">
        <v>68</v>
      </c>
      <c r="B71" s="66" t="s">
        <v>61</v>
      </c>
      <c r="C71" s="25" t="s">
        <v>70</v>
      </c>
      <c r="D71" s="25" t="s">
        <v>20</v>
      </c>
      <c r="E71" s="66">
        <v>10.0</v>
      </c>
      <c r="F71" s="25" t="s">
        <v>71</v>
      </c>
      <c r="G71" s="22"/>
      <c r="H71" s="36"/>
      <c r="I71" s="67" t="s">
        <v>72</v>
      </c>
      <c r="J71" s="33"/>
      <c r="K71" s="23"/>
      <c r="L71" s="13"/>
    </row>
    <row r="72">
      <c r="A72" s="85" t="s">
        <v>113</v>
      </c>
      <c r="B72" s="69" t="s">
        <v>114</v>
      </c>
      <c r="C72" s="69" t="s">
        <v>115</v>
      </c>
      <c r="D72" s="62" t="s">
        <v>74</v>
      </c>
      <c r="E72" s="48"/>
      <c r="F72" s="62" t="s">
        <v>75</v>
      </c>
      <c r="G72" s="48"/>
      <c r="H72" s="15"/>
      <c r="I72" s="18"/>
      <c r="J72" s="20"/>
      <c r="K72" s="49"/>
      <c r="L72" s="13"/>
    </row>
    <row r="73">
      <c r="A73" s="24" t="s">
        <v>68</v>
      </c>
      <c r="B73" s="22"/>
      <c r="C73" s="25" t="s">
        <v>70</v>
      </c>
      <c r="D73" s="25" t="s">
        <v>20</v>
      </c>
      <c r="E73" s="22"/>
      <c r="F73" s="25" t="s">
        <v>71</v>
      </c>
      <c r="G73" s="22"/>
      <c r="H73" s="36"/>
      <c r="I73" s="88"/>
      <c r="J73" s="33"/>
      <c r="K73" s="23"/>
      <c r="L73" s="13"/>
    </row>
    <row r="74">
      <c r="A74" s="70"/>
      <c r="B74" s="72"/>
      <c r="C74" s="72"/>
      <c r="D74" s="3" t="s">
        <v>74</v>
      </c>
      <c r="E74" s="72"/>
      <c r="F74" s="3" t="s">
        <v>75</v>
      </c>
      <c r="G74" s="72"/>
      <c r="H74" s="73"/>
      <c r="I74" s="74"/>
      <c r="J74" s="5"/>
      <c r="K74" s="75"/>
      <c r="L74" s="13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</row>
  </sheetData>
  <mergeCells count="87">
    <mergeCell ref="J10:K10"/>
    <mergeCell ref="J11:K11"/>
    <mergeCell ref="I20:K20"/>
    <mergeCell ref="I21:K21"/>
    <mergeCell ref="I22:K22"/>
    <mergeCell ref="I23:K23"/>
    <mergeCell ref="J6:K6"/>
    <mergeCell ref="J7:K7"/>
    <mergeCell ref="G21:H21"/>
    <mergeCell ref="G22:H22"/>
    <mergeCell ref="G23:H23"/>
    <mergeCell ref="G24:H24"/>
    <mergeCell ref="J12:K12"/>
    <mergeCell ref="I24:K24"/>
    <mergeCell ref="J60:K60"/>
    <mergeCell ref="I72:K72"/>
    <mergeCell ref="I70:K70"/>
    <mergeCell ref="I71:K71"/>
    <mergeCell ref="J56:K56"/>
    <mergeCell ref="J57:K57"/>
    <mergeCell ref="I73:K73"/>
    <mergeCell ref="I69:K69"/>
    <mergeCell ref="J62:K62"/>
    <mergeCell ref="J8:K8"/>
    <mergeCell ref="J9:K9"/>
    <mergeCell ref="I1:K1"/>
    <mergeCell ref="J2:K2"/>
    <mergeCell ref="J3:K3"/>
    <mergeCell ref="I49:K49"/>
    <mergeCell ref="I51:K51"/>
    <mergeCell ref="J61:K61"/>
    <mergeCell ref="J52:K52"/>
    <mergeCell ref="J53:K53"/>
    <mergeCell ref="J54:K54"/>
    <mergeCell ref="J55:K55"/>
    <mergeCell ref="J58:K58"/>
    <mergeCell ref="J59:K59"/>
    <mergeCell ref="J30:K30"/>
    <mergeCell ref="J33:K33"/>
    <mergeCell ref="J31:K31"/>
    <mergeCell ref="J32:K32"/>
    <mergeCell ref="J34:K34"/>
    <mergeCell ref="J35:K35"/>
    <mergeCell ref="J36:K36"/>
    <mergeCell ref="J37:K37"/>
    <mergeCell ref="I47:K47"/>
    <mergeCell ref="I46:K46"/>
    <mergeCell ref="I48:K48"/>
    <mergeCell ref="I44:K44"/>
    <mergeCell ref="G49:H49"/>
    <mergeCell ref="F51:H51"/>
    <mergeCell ref="G71:H71"/>
    <mergeCell ref="G72:H72"/>
    <mergeCell ref="D45:H45"/>
    <mergeCell ref="G46:H46"/>
    <mergeCell ref="G47:H47"/>
    <mergeCell ref="G48:H48"/>
    <mergeCell ref="D70:H70"/>
    <mergeCell ref="F52:H52"/>
    <mergeCell ref="J4:K4"/>
    <mergeCell ref="J5:K5"/>
    <mergeCell ref="F2:H2"/>
    <mergeCell ref="A1:B1"/>
    <mergeCell ref="D1:E1"/>
    <mergeCell ref="F1:H1"/>
    <mergeCell ref="A2:B2"/>
    <mergeCell ref="D2:E2"/>
    <mergeCell ref="A26:B26"/>
    <mergeCell ref="D26:E26"/>
    <mergeCell ref="F26:H26"/>
    <mergeCell ref="A27:B27"/>
    <mergeCell ref="D27:E27"/>
    <mergeCell ref="F27:H27"/>
    <mergeCell ref="D51:E51"/>
    <mergeCell ref="D52:E52"/>
    <mergeCell ref="A51:B51"/>
    <mergeCell ref="A52:B52"/>
    <mergeCell ref="D20:H20"/>
    <mergeCell ref="I19:K19"/>
    <mergeCell ref="I26:K26"/>
    <mergeCell ref="J27:K27"/>
    <mergeCell ref="J28:K28"/>
    <mergeCell ref="J29:K29"/>
    <mergeCell ref="I45:K45"/>
    <mergeCell ref="G73:H73"/>
    <mergeCell ref="G74:H74"/>
    <mergeCell ref="I74:K7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2" max="2" width="13.0"/>
    <col customWidth="1" min="3" max="3" width="14.0"/>
    <col customWidth="1" min="4" max="4" width="14.14"/>
    <col customWidth="1" min="5" max="5" width="11.14"/>
    <col customWidth="1" min="6" max="6" width="13.57"/>
    <col customWidth="1" min="7" max="7" width="10.57"/>
    <col customWidth="1" min="8" max="8" width="10.86"/>
  </cols>
  <sheetData>
    <row r="1">
      <c r="A1" s="3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>
      <c r="A2" s="1" t="s">
        <v>1</v>
      </c>
      <c r="B2" s="2"/>
      <c r="C2" s="4" t="s">
        <v>3</v>
      </c>
      <c r="D2" s="6"/>
      <c r="E2" s="2"/>
      <c r="F2" s="7"/>
      <c r="G2" s="8"/>
      <c r="H2" s="2"/>
      <c r="I2" s="10" t="s">
        <v>4</v>
      </c>
      <c r="J2" s="11"/>
      <c r="K2" s="12"/>
      <c r="L2" s="13"/>
    </row>
    <row r="3">
      <c r="A3" s="14" t="s">
        <v>5</v>
      </c>
      <c r="B3" s="15"/>
      <c r="C3" s="16"/>
      <c r="D3" s="17"/>
      <c r="E3" s="15"/>
      <c r="F3" s="18"/>
      <c r="G3" s="20"/>
      <c r="H3" s="15"/>
      <c r="I3" s="21"/>
      <c r="J3" s="22"/>
      <c r="K3" s="23"/>
      <c r="L3" s="13"/>
    </row>
    <row r="4">
      <c r="A4" s="24" t="s">
        <v>6</v>
      </c>
      <c r="B4" s="25" t="s">
        <v>7</v>
      </c>
      <c r="C4" s="25" t="s">
        <v>8</v>
      </c>
      <c r="D4" s="25" t="s">
        <v>9</v>
      </c>
      <c r="E4" s="25" t="s">
        <v>10</v>
      </c>
      <c r="F4" s="25" t="s">
        <v>11</v>
      </c>
      <c r="G4" s="25" t="s">
        <v>12</v>
      </c>
      <c r="H4" s="26" t="s">
        <v>13</v>
      </c>
      <c r="I4" s="27"/>
      <c r="J4" s="28"/>
      <c r="K4" s="29"/>
      <c r="L4" s="13"/>
    </row>
    <row r="5">
      <c r="A5" s="30">
        <v>1.0</v>
      </c>
      <c r="B5" s="31">
        <v>5.0</v>
      </c>
      <c r="C5" s="31">
        <v>5.0</v>
      </c>
      <c r="D5" s="31">
        <v>5.0</v>
      </c>
      <c r="E5" s="31">
        <v>5.0</v>
      </c>
      <c r="F5" s="31">
        <v>5.0</v>
      </c>
      <c r="G5" s="31">
        <v>5.0</v>
      </c>
      <c r="H5" s="32">
        <v>5.0</v>
      </c>
      <c r="I5" s="27"/>
      <c r="J5" s="28"/>
      <c r="K5" s="29"/>
      <c r="L5" s="13"/>
    </row>
    <row r="6">
      <c r="A6" s="24" t="s">
        <v>14</v>
      </c>
      <c r="B6" s="33" t="str">
        <f>(4*A5)+E5+ROUNDDOWN(H5/2,0)+C6</f>
        <v>11</v>
      </c>
      <c r="C6" s="34">
        <v>0.0</v>
      </c>
      <c r="D6" s="35" t="s">
        <v>15</v>
      </c>
      <c r="E6" s="36" t="str">
        <f>25+(3*D5)</f>
        <v>40</v>
      </c>
      <c r="F6" s="37" t="s">
        <v>16</v>
      </c>
      <c r="G6" s="38" t="s">
        <v>17</v>
      </c>
      <c r="H6" s="39" t="s">
        <v>18</v>
      </c>
      <c r="I6" s="27"/>
      <c r="J6" s="28"/>
      <c r="K6" s="29"/>
      <c r="L6" s="13"/>
    </row>
    <row r="7">
      <c r="A7" s="40" t="s">
        <v>19</v>
      </c>
      <c r="B7" t="str">
        <f>(4*A5)+D5+ROUNDDOWN(H5/2,0)+C7</f>
        <v>11</v>
      </c>
      <c r="C7" s="41">
        <v>0.0</v>
      </c>
      <c r="D7" s="42" t="s">
        <v>20</v>
      </c>
      <c r="E7" s="43" t="str">
        <f>15+(G5*3)</f>
        <v>30</v>
      </c>
      <c r="F7" s="35" t="s">
        <v>21</v>
      </c>
      <c r="G7" s="44" t="s">
        <v>22</v>
      </c>
      <c r="H7" s="45" t="str">
        <f>ROUNDDOWN(E6/2,0)</f>
        <v>20</v>
      </c>
      <c r="I7" s="27"/>
      <c r="J7" s="28"/>
      <c r="K7" s="29"/>
      <c r="L7" s="13"/>
    </row>
    <row r="8">
      <c r="A8" s="40" t="s">
        <v>23</v>
      </c>
      <c r="B8" t="str">
        <f>(4*A5)+C5+ROUNDDOWN(H5/2,0)+C8</f>
        <v>11</v>
      </c>
      <c r="C8" s="41">
        <v>0.0</v>
      </c>
      <c r="D8" s="42" t="s">
        <v>24</v>
      </c>
      <c r="E8" s="43" t="str">
        <f>MROUND((D5+(G5*2))*2.5,5)</f>
        <v>40</v>
      </c>
      <c r="F8" s="42" t="s">
        <v>25</v>
      </c>
      <c r="G8" s="46" t="s">
        <v>26</v>
      </c>
      <c r="H8" s="45" t="str">
        <f>ROUNDDOWN(E6/2,0)</f>
        <v>20</v>
      </c>
      <c r="I8" s="27"/>
      <c r="J8" s="28"/>
      <c r="K8" s="29"/>
      <c r="L8" s="13"/>
    </row>
    <row r="9">
      <c r="A9" s="40" t="s">
        <v>27</v>
      </c>
      <c r="B9" t="str">
        <f>(4*A5)+C5+ROUNDDOWN(H5/2,0)+C9</f>
        <v>11</v>
      </c>
      <c r="C9" s="41">
        <v>0.0</v>
      </c>
      <c r="D9" s="42" t="s">
        <v>28</v>
      </c>
      <c r="E9" s="43" t="str">
        <f>ROUNDUP(F5/2,0)</f>
        <v>3</v>
      </c>
      <c r="F9" s="42" t="s">
        <v>29</v>
      </c>
      <c r="G9" s="46">
        <v>0.0</v>
      </c>
      <c r="H9" s="45" t="str">
        <f>ROUNDDOWN(E6/2,0)</f>
        <v>20</v>
      </c>
      <c r="I9" s="27"/>
      <c r="J9" s="28"/>
      <c r="K9" s="29"/>
      <c r="L9" s="13"/>
    </row>
    <row r="10">
      <c r="A10" s="40" t="s">
        <v>30</v>
      </c>
      <c r="B10" t="str">
        <f>(4*A5)+C5+ROUNDDOWN(H5/2,0)+C10</f>
        <v>11</v>
      </c>
      <c r="C10" s="41">
        <v>0.0</v>
      </c>
      <c r="D10" s="42" t="s">
        <v>31</v>
      </c>
      <c r="E10" s="43" t="str">
        <f>ROUNDUP(D5/2,0)</f>
        <v>3</v>
      </c>
      <c r="F10" s="42" t="s">
        <v>32</v>
      </c>
      <c r="G10" s="46">
        <v>0.0</v>
      </c>
      <c r="H10" s="45" t="str">
        <f>ROUNDDOWN(E6/2,0)</f>
        <v>20</v>
      </c>
      <c r="I10" s="27"/>
      <c r="J10" s="28"/>
      <c r="K10" s="29"/>
      <c r="L10" s="13"/>
    </row>
    <row r="11">
      <c r="A11" s="40" t="s">
        <v>33</v>
      </c>
      <c r="B11" t="str">
        <f>(4*A5)+F5+ROUNDDOWN(H5/2,0)+C11</f>
        <v>11</v>
      </c>
      <c r="C11" s="41">
        <v>0.0</v>
      </c>
      <c r="D11" s="42" t="s">
        <v>34</v>
      </c>
      <c r="E11" s="43" t="str">
        <f>((30+(D5*3)+(F5*3))+((D5+F5)*A5))</f>
        <v>70</v>
      </c>
      <c r="F11" s="42" t="s">
        <v>35</v>
      </c>
      <c r="G11" s="46" t="s">
        <v>36</v>
      </c>
      <c r="H11" s="45" t="str">
        <f>ROUNDDOWN(E6/2,0)</f>
        <v>20</v>
      </c>
      <c r="I11" s="27"/>
      <c r="J11" s="28"/>
      <c r="K11" s="29"/>
      <c r="L11" s="13"/>
    </row>
    <row r="12">
      <c r="A12" s="40" t="s">
        <v>37</v>
      </c>
      <c r="B12" t="str">
        <f>(4*A5)+B5+ROUNDDOWN(H5/2,0)+C12</f>
        <v>11</v>
      </c>
      <c r="C12" s="41">
        <v>0.0</v>
      </c>
      <c r="D12" s="42" t="s">
        <v>38</v>
      </c>
      <c r="E12" s="41">
        <v>0.0</v>
      </c>
      <c r="F12" s="42" t="s">
        <v>39</v>
      </c>
      <c r="G12" s="46" t="s">
        <v>40</v>
      </c>
      <c r="H12" s="45" t="str">
        <f>ROUNDDOWN(E6/2,0)</f>
        <v>20</v>
      </c>
      <c r="I12" s="27"/>
      <c r="J12" s="28"/>
      <c r="K12" s="29"/>
      <c r="L12" s="13"/>
    </row>
    <row r="13">
      <c r="A13" s="40" t="s">
        <v>41</v>
      </c>
      <c r="B13" t="str">
        <f>(4*A5)+F5+ROUNDDOWN(H5/2,0)+C13</f>
        <v>11</v>
      </c>
      <c r="C13" s="41">
        <v>0.0</v>
      </c>
      <c r="D13" s="42" t="s">
        <v>42</v>
      </c>
      <c r="E13" s="43" t="str">
        <f>H5</f>
        <v>5</v>
      </c>
      <c r="F13" s="42" t="s">
        <v>43</v>
      </c>
      <c r="G13" s="46" t="s">
        <v>44</v>
      </c>
      <c r="H13" s="45" t="str">
        <f>ROUNDDOWN(E6/2,0)</f>
        <v>20</v>
      </c>
      <c r="I13" s="47"/>
      <c r="J13" s="48"/>
      <c r="K13" s="49"/>
      <c r="L13" s="13"/>
    </row>
    <row r="14">
      <c r="A14" s="40" t="s">
        <v>45</v>
      </c>
      <c r="B14" t="str">
        <f>(4*A5)+F5+ROUNDDOWN(H5/2,0)+C14</f>
        <v>11</v>
      </c>
      <c r="C14" s="41">
        <v>0.0</v>
      </c>
      <c r="D14" s="42" t="s">
        <v>46</v>
      </c>
      <c r="E14" s="43" t="str">
        <f>94+ROUNDDOWN(H5/2,0)</f>
        <v>96</v>
      </c>
      <c r="F14" s="42" t="s">
        <v>47</v>
      </c>
      <c r="G14" s="46" t="s">
        <v>48</v>
      </c>
      <c r="H14" s="45" t="str">
        <f>ROUNDDOWN(E6/2,0)</f>
        <v>20</v>
      </c>
      <c r="I14" s="50" t="s">
        <v>49</v>
      </c>
      <c r="J14" s="51" t="s">
        <v>50</v>
      </c>
      <c r="K14" s="52" t="s">
        <v>51</v>
      </c>
      <c r="L14" s="13"/>
    </row>
    <row r="15">
      <c r="A15" s="40" t="s">
        <v>52</v>
      </c>
      <c r="B15" t="str">
        <f>(4*A5)+G5+ROUNDDOWN(H5/2,0)+C15</f>
        <v>11</v>
      </c>
      <c r="C15" s="41">
        <v>0.0</v>
      </c>
      <c r="D15" s="42" t="s">
        <v>53</v>
      </c>
      <c r="E15" s="43" t="str">
        <f>D5-1</f>
        <v>4</v>
      </c>
      <c r="F15" s="53" t="s">
        <v>54</v>
      </c>
      <c r="G15" s="54" t="s">
        <v>55</v>
      </c>
      <c r="H15" s="45" t="str">
        <f>ROUNDDOWN(E6/2,0)</f>
        <v>20</v>
      </c>
      <c r="I15" s="55" t="s">
        <v>56</v>
      </c>
      <c r="J15" s="22"/>
      <c r="K15" s="56"/>
      <c r="L15" s="13"/>
    </row>
    <row r="16">
      <c r="A16" s="40" t="s">
        <v>57</v>
      </c>
      <c r="B16" t="str">
        <f>(4*A5)+G5+ROUNDDOWN(H5/2,0)+C16</f>
        <v>11</v>
      </c>
      <c r="C16" s="41">
        <v>0.0</v>
      </c>
      <c r="D16" s="42" t="s">
        <v>58</v>
      </c>
      <c r="E16" s="43" t="str">
        <f>D5-1</f>
        <v>4</v>
      </c>
      <c r="F16" s="57"/>
      <c r="G16" s="33"/>
      <c r="H16" s="33"/>
      <c r="I16" s="58"/>
      <c r="J16" s="28"/>
      <c r="K16" s="59"/>
      <c r="L16" s="13"/>
    </row>
    <row r="17">
      <c r="A17" s="40" t="s">
        <v>59</v>
      </c>
      <c r="B17" t="str">
        <f>(4*A5)+E5+ROUNDDOWN(H5/2,0)+C17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40" t="s">
        <v>60</v>
      </c>
      <c r="B18" t="str">
        <f>(4*A5)+D5+ROUNDDOWN(H5/2,0)+C18</f>
        <v>11</v>
      </c>
      <c r="C18" s="41">
        <v>0.0</v>
      </c>
      <c r="D18" s="60"/>
      <c r="E18" s="43"/>
      <c r="F18" s="60"/>
      <c r="I18" s="58"/>
      <c r="J18" s="28"/>
      <c r="K18" s="59"/>
      <c r="L18" s="13"/>
    </row>
    <row r="19">
      <c r="A19" s="61" t="s">
        <v>61</v>
      </c>
      <c r="B19" s="20" t="str">
        <f>(4*A5)+D5+ROUNDDOWN(H5/2,0)+C19</f>
        <v>11</v>
      </c>
      <c r="C19" s="31">
        <v>0.0</v>
      </c>
      <c r="D19" s="62" t="s">
        <v>62</v>
      </c>
      <c r="E19" s="63" t="str">
        <f>100*A5</f>
        <v>100</v>
      </c>
      <c r="F19" s="16"/>
      <c r="G19" s="20"/>
      <c r="H19" s="20"/>
      <c r="I19" s="64"/>
      <c r="J19" s="48"/>
      <c r="K19" s="65"/>
      <c r="L19" s="13"/>
    </row>
    <row r="20">
      <c r="A20" s="24" t="s">
        <v>63</v>
      </c>
      <c r="B20" s="66" t="s">
        <v>64</v>
      </c>
      <c r="C20" s="33"/>
      <c r="D20" s="25" t="s">
        <v>65</v>
      </c>
      <c r="E20" s="33"/>
      <c r="F20" s="33"/>
      <c r="G20" s="33"/>
      <c r="H20" s="36"/>
      <c r="I20" s="67" t="s">
        <v>66</v>
      </c>
      <c r="J20" s="33"/>
      <c r="K20" s="23"/>
      <c r="L20" s="13"/>
    </row>
    <row r="21">
      <c r="A21" s="68"/>
      <c r="B21" s="62" t="s">
        <v>67</v>
      </c>
      <c r="C21" s="48"/>
      <c r="D21" s="48"/>
      <c r="E21" s="20"/>
      <c r="F21" s="20"/>
      <c r="G21" s="20"/>
      <c r="H21" s="15"/>
      <c r="I21" s="18"/>
      <c r="J21" s="20"/>
      <c r="K21" s="49"/>
      <c r="L21" s="13"/>
    </row>
    <row r="22">
      <c r="A22" s="24" t="s">
        <v>68</v>
      </c>
      <c r="B22" s="66" t="s">
        <v>69</v>
      </c>
      <c r="C22" s="25" t="s">
        <v>70</v>
      </c>
      <c r="D22" s="25" t="s">
        <v>20</v>
      </c>
      <c r="E22" s="22"/>
      <c r="F22" s="25" t="s">
        <v>71</v>
      </c>
      <c r="G22" s="22"/>
      <c r="H22" s="36"/>
      <c r="I22" s="67" t="s">
        <v>72</v>
      </c>
      <c r="J22" s="33"/>
      <c r="K22" s="23"/>
      <c r="L22" s="13"/>
    </row>
    <row r="23">
      <c r="A23" s="68"/>
      <c r="B23" s="69" t="s">
        <v>73</v>
      </c>
      <c r="C23" s="48"/>
      <c r="D23" s="62" t="s">
        <v>74</v>
      </c>
      <c r="E23" s="48"/>
      <c r="F23" s="62" t="s">
        <v>75</v>
      </c>
      <c r="G23" s="48"/>
      <c r="H23" s="15"/>
      <c r="I23" s="18"/>
      <c r="J23" s="20"/>
      <c r="K23" s="49"/>
      <c r="L23" s="13"/>
    </row>
    <row r="24">
      <c r="A24" s="24" t="s">
        <v>68</v>
      </c>
      <c r="B24" s="66" t="s">
        <v>69</v>
      </c>
      <c r="C24" s="25" t="s">
        <v>70</v>
      </c>
      <c r="D24" s="25" t="s">
        <v>20</v>
      </c>
      <c r="E24" s="22"/>
      <c r="F24" s="25" t="s">
        <v>71</v>
      </c>
      <c r="G24" s="22"/>
      <c r="H24" s="36"/>
      <c r="I24" s="67" t="s">
        <v>72</v>
      </c>
      <c r="J24" s="33"/>
      <c r="K24" s="23"/>
      <c r="L24" s="13"/>
    </row>
    <row r="25">
      <c r="A25" s="70"/>
      <c r="B25" s="71" t="s">
        <v>73</v>
      </c>
      <c r="C25" s="72"/>
      <c r="D25" s="3" t="s">
        <v>74</v>
      </c>
      <c r="E25" s="72"/>
      <c r="F25" s="3" t="s">
        <v>75</v>
      </c>
      <c r="G25" s="72"/>
      <c r="H25" s="73"/>
      <c r="I25" s="74"/>
      <c r="J25" s="5"/>
      <c r="K25" s="75"/>
      <c r="L25" s="13"/>
    </row>
    <row r="26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>
      <c r="A27" s="1" t="s">
        <v>79</v>
      </c>
      <c r="B27" s="2"/>
      <c r="C27" s="4" t="s">
        <v>77</v>
      </c>
      <c r="D27" s="77" t="s">
        <v>81</v>
      </c>
      <c r="E27" s="2"/>
      <c r="F27" s="78" t="s">
        <v>82</v>
      </c>
      <c r="G27" s="8"/>
      <c r="H27" s="2"/>
      <c r="I27" s="10" t="s">
        <v>4</v>
      </c>
      <c r="J27" s="11"/>
      <c r="K27" s="12"/>
      <c r="L27" s="13"/>
    </row>
    <row r="28">
      <c r="A28" s="14" t="s">
        <v>83</v>
      </c>
      <c r="B28" s="15"/>
      <c r="C28" s="53" t="s">
        <v>81</v>
      </c>
      <c r="D28" s="17"/>
      <c r="E28" s="15"/>
      <c r="F28" s="80" t="s">
        <v>85</v>
      </c>
      <c r="G28" s="20"/>
      <c r="H28" s="15"/>
      <c r="I28" s="21"/>
      <c r="J28" s="22"/>
      <c r="K28" s="23"/>
      <c r="L28" s="13"/>
    </row>
    <row r="29">
      <c r="A29" s="24" t="s">
        <v>6</v>
      </c>
      <c r="B29" s="25" t="s">
        <v>7</v>
      </c>
      <c r="C29" s="25" t="s">
        <v>8</v>
      </c>
      <c r="D29" s="25" t="s">
        <v>9</v>
      </c>
      <c r="E29" s="25" t="s">
        <v>10</v>
      </c>
      <c r="F29" s="25" t="s">
        <v>11</v>
      </c>
      <c r="G29" s="25" t="s">
        <v>12</v>
      </c>
      <c r="H29" s="26" t="s">
        <v>13</v>
      </c>
      <c r="I29" s="27"/>
      <c r="J29" s="28"/>
      <c r="K29" s="29"/>
      <c r="L29" s="13"/>
    </row>
    <row r="30">
      <c r="A30" s="30">
        <v>3.0</v>
      </c>
      <c r="B30" s="31">
        <v>5.0</v>
      </c>
      <c r="C30" s="31">
        <v>3.0</v>
      </c>
      <c r="D30" s="31">
        <v>4.0</v>
      </c>
      <c r="E30" s="31">
        <v>2.0</v>
      </c>
      <c r="F30" s="31">
        <v>3.0</v>
      </c>
      <c r="G30" s="31">
        <v>5.0</v>
      </c>
      <c r="H30" s="32">
        <v>4.0</v>
      </c>
      <c r="I30" s="27"/>
      <c r="J30" s="28"/>
      <c r="K30" s="29"/>
      <c r="L30" s="13"/>
    </row>
    <row r="31">
      <c r="A31" s="24" t="s">
        <v>14</v>
      </c>
      <c r="B31" s="33" t="str">
        <f>(4*A30)+E30+ROUNDDOWN(H30/2,0)+C31</f>
        <v>16</v>
      </c>
      <c r="C31" s="34">
        <v>0.0</v>
      </c>
      <c r="D31" s="35" t="s">
        <v>15</v>
      </c>
      <c r="E31" s="36" t="str">
        <f>25+(3*D30)</f>
        <v>37</v>
      </c>
      <c r="F31" s="37" t="s">
        <v>16</v>
      </c>
      <c r="G31" s="38" t="s">
        <v>17</v>
      </c>
      <c r="H31" s="39" t="s">
        <v>18</v>
      </c>
      <c r="I31" s="27"/>
      <c r="J31" s="28"/>
      <c r="K31" s="29"/>
      <c r="L31" s="13"/>
    </row>
    <row r="32">
      <c r="A32" s="40" t="s">
        <v>19</v>
      </c>
      <c r="B32" t="str">
        <f>(4*A30)+D30+ROUNDDOWN(H30/2,0)+C32</f>
        <v>18</v>
      </c>
      <c r="C32" s="41">
        <v>0.0</v>
      </c>
      <c r="D32" s="42" t="s">
        <v>20</v>
      </c>
      <c r="E32" s="43" t="str">
        <f>15+(G30*3)</f>
        <v>30</v>
      </c>
      <c r="F32" s="35" t="s">
        <v>21</v>
      </c>
      <c r="G32" s="44" t="s">
        <v>22</v>
      </c>
      <c r="H32" s="45" t="str">
        <f>ROUNDDOWN(E31/2,0)</f>
        <v>18</v>
      </c>
      <c r="I32" s="27"/>
      <c r="J32" s="28"/>
      <c r="K32" s="29"/>
      <c r="L32" s="13"/>
    </row>
    <row r="33">
      <c r="A33" s="40" t="s">
        <v>23</v>
      </c>
      <c r="B33" t="str">
        <f>(4*A30)+C30+ROUNDDOWN(H30/2,0)+C33</f>
        <v>17</v>
      </c>
      <c r="C33" s="41">
        <v>0.0</v>
      </c>
      <c r="D33" s="42" t="s">
        <v>24</v>
      </c>
      <c r="E33" s="43" t="str">
        <f>MROUND((D30+(G30*2))*2.5,5)</f>
        <v>35</v>
      </c>
      <c r="F33" s="42" t="s">
        <v>25</v>
      </c>
      <c r="G33" s="46" t="s">
        <v>94</v>
      </c>
      <c r="H33" s="45" t="str">
        <f>ROUNDDOWN(E31/2,0)</f>
        <v>18</v>
      </c>
      <c r="I33" s="27"/>
      <c r="J33" s="28"/>
      <c r="K33" s="29"/>
      <c r="L33" s="13"/>
    </row>
    <row r="34">
      <c r="A34" s="40" t="s">
        <v>27</v>
      </c>
      <c r="B34" t="str">
        <f>(4*A30)+C30+ROUNDDOWN(H30/2,0)+C34</f>
        <v>17</v>
      </c>
      <c r="C34" s="41">
        <v>0.0</v>
      </c>
      <c r="D34" s="42" t="s">
        <v>28</v>
      </c>
      <c r="E34" s="43" t="str">
        <f>ROUNDUP(F30/2,0)</f>
        <v>2</v>
      </c>
      <c r="F34" s="42" t="s">
        <v>29</v>
      </c>
      <c r="G34" s="46">
        <v>0.0</v>
      </c>
      <c r="H34" s="45" t="str">
        <f>ROUNDDOWN(E31/2,0)</f>
        <v>18</v>
      </c>
      <c r="I34" s="27"/>
      <c r="J34" s="28"/>
      <c r="K34" s="29"/>
      <c r="L34" s="13"/>
    </row>
    <row r="35">
      <c r="A35" s="40" t="s">
        <v>30</v>
      </c>
      <c r="B35" t="str">
        <f>(4*A30)+C30+ROUNDDOWN(H30/2,0)+C35</f>
        <v>17</v>
      </c>
      <c r="C35" s="41">
        <v>0.0</v>
      </c>
      <c r="D35" s="42" t="s">
        <v>31</v>
      </c>
      <c r="E35" s="43" t="str">
        <f>ROUNDUP(D30/2,0)</f>
        <v>2</v>
      </c>
      <c r="F35" s="42" t="s">
        <v>32</v>
      </c>
      <c r="G35" s="46">
        <v>0.0</v>
      </c>
      <c r="H35" s="45" t="str">
        <f>ROUNDDOWN(E31/2,0)</f>
        <v>18</v>
      </c>
      <c r="I35" s="27"/>
      <c r="J35" s="28"/>
      <c r="K35" s="29"/>
      <c r="L35" s="13"/>
    </row>
    <row r="36">
      <c r="A36" s="40" t="s">
        <v>33</v>
      </c>
      <c r="B36" t="str">
        <f>(4*A30)+F30+ROUNDDOWN(H30/2,0)+C36</f>
        <v>17</v>
      </c>
      <c r="C36" s="41">
        <v>0.0</v>
      </c>
      <c r="D36" s="42" t="s">
        <v>34</v>
      </c>
      <c r="E36" s="43" t="str">
        <f>((30+(D30*3)+(F30*3))+((D30+F30)*A30))</f>
        <v>72</v>
      </c>
      <c r="F36" s="42" t="s">
        <v>35</v>
      </c>
      <c r="G36" s="46" t="s">
        <v>40</v>
      </c>
      <c r="H36" s="45" t="str">
        <f>ROUNDDOWN(E31/2,0)</f>
        <v>18</v>
      </c>
      <c r="I36" s="27"/>
      <c r="J36" s="28"/>
      <c r="K36" s="29"/>
      <c r="L36" s="13"/>
    </row>
    <row r="37">
      <c r="A37" s="40" t="s">
        <v>37</v>
      </c>
      <c r="B37" t="str">
        <f>(4*A30)+B30+ROUNDDOWN(H30/2,0)+C37</f>
        <v>34</v>
      </c>
      <c r="C37" s="41">
        <v>15.0</v>
      </c>
      <c r="D37" s="42" t="s">
        <v>38</v>
      </c>
      <c r="E37" s="41">
        <v>0.0</v>
      </c>
      <c r="F37" s="42" t="s">
        <v>39</v>
      </c>
      <c r="G37" s="46" t="s">
        <v>44</v>
      </c>
      <c r="H37" s="45" t="str">
        <f>ROUNDDOWN(E31/2,0)</f>
        <v>18</v>
      </c>
      <c r="I37" s="27"/>
      <c r="J37" s="28"/>
      <c r="K37" s="29"/>
      <c r="L37" s="13"/>
    </row>
    <row r="38">
      <c r="A38" s="40" t="s">
        <v>41</v>
      </c>
      <c r="B38" t="str">
        <f>(4*A30)+F30+ROUNDDOWN(H30/2,0)+C38</f>
        <v>17</v>
      </c>
      <c r="C38" s="41">
        <v>0.0</v>
      </c>
      <c r="D38" s="42" t="s">
        <v>42</v>
      </c>
      <c r="E38" s="43" t="str">
        <f>H30</f>
        <v>4</v>
      </c>
      <c r="F38" s="42" t="s">
        <v>43</v>
      </c>
      <c r="G38" s="46" t="s">
        <v>48</v>
      </c>
      <c r="H38" s="45" t="str">
        <f>ROUNDDOWN(E31/2,0)</f>
        <v>18</v>
      </c>
      <c r="I38" s="47"/>
      <c r="J38" s="48"/>
      <c r="K38" s="49"/>
      <c r="L38" s="13"/>
    </row>
    <row r="39">
      <c r="A39" s="40" t="s">
        <v>45</v>
      </c>
      <c r="B39" t="str">
        <f>(4*A30)+F30+ROUNDDOWN(H30/2,0)+C39</f>
        <v>17</v>
      </c>
      <c r="C39" s="41">
        <v>0.0</v>
      </c>
      <c r="D39" s="42" t="s">
        <v>46</v>
      </c>
      <c r="E39" s="43" t="str">
        <f>94+ROUNDDOWN(H30/2,0)</f>
        <v>96</v>
      </c>
      <c r="F39" s="42" t="s">
        <v>47</v>
      </c>
      <c r="G39" s="46" t="s">
        <v>99</v>
      </c>
      <c r="H39" s="45" t="str">
        <f>ROUNDDOWN(E31/2,0)</f>
        <v>18</v>
      </c>
      <c r="I39" s="50" t="s">
        <v>49</v>
      </c>
      <c r="J39" s="51" t="s">
        <v>50</v>
      </c>
      <c r="K39" s="52" t="s">
        <v>51</v>
      </c>
      <c r="L39" s="13"/>
    </row>
    <row r="40">
      <c r="A40" s="40" t="s">
        <v>52</v>
      </c>
      <c r="B40" t="str">
        <f>(4*A30)+G30+ROUNDDOWN(H30/2,0)+C40</f>
        <v>19</v>
      </c>
      <c r="C40" s="41">
        <v>0.0</v>
      </c>
      <c r="D40" s="42" t="s">
        <v>53</v>
      </c>
      <c r="E40" s="43" t="str">
        <f>D30-1</f>
        <v>3</v>
      </c>
      <c r="F40" s="16"/>
      <c r="G40" s="84"/>
      <c r="H40" s="45"/>
      <c r="I40" s="21"/>
      <c r="J40" s="22"/>
      <c r="K40" s="56"/>
      <c r="L40" s="13"/>
    </row>
    <row r="41">
      <c r="A41" s="40" t="s">
        <v>57</v>
      </c>
      <c r="B41" t="str">
        <f>(4*A30)+G30+ROUNDDOWN(H30/2,0)+C41</f>
        <v>19</v>
      </c>
      <c r="C41" s="41">
        <v>0.0</v>
      </c>
      <c r="D41" s="42" t="s">
        <v>58</v>
      </c>
      <c r="E41" s="43" t="str">
        <f>D30-1</f>
        <v>3</v>
      </c>
      <c r="F41" s="57"/>
      <c r="G41" s="33"/>
      <c r="H41" s="33"/>
      <c r="I41" s="58"/>
      <c r="J41" s="28"/>
      <c r="K41" s="59"/>
      <c r="L41" s="13"/>
    </row>
    <row r="42">
      <c r="A42" s="40" t="s">
        <v>59</v>
      </c>
      <c r="B42" t="str">
        <f>(4*A30)+E30+ROUNDDOWN(H30/2,0)+C42</f>
        <v>16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40" t="s">
        <v>60</v>
      </c>
      <c r="B43" t="str">
        <f>(4*A30)+D30+ROUNDDOWN(H30/2,0)+C43</f>
        <v>18</v>
      </c>
      <c r="C43" s="41">
        <v>0.0</v>
      </c>
      <c r="D43" s="60"/>
      <c r="E43" s="43"/>
      <c r="F43" s="60"/>
      <c r="I43" s="58"/>
      <c r="J43" s="28"/>
      <c r="K43" s="59"/>
      <c r="L43" s="13"/>
    </row>
    <row r="44">
      <c r="A44" s="61" t="s">
        <v>61</v>
      </c>
      <c r="B44" s="20" t="str">
        <f>(4*A30)+D30+ROUNDDOWN(H30/2,0)+C44</f>
        <v>18</v>
      </c>
      <c r="C44" s="31">
        <v>0.0</v>
      </c>
      <c r="D44" s="62" t="s">
        <v>62</v>
      </c>
      <c r="E44" s="63" t="str">
        <f>50*A30</f>
        <v>150</v>
      </c>
      <c r="F44" s="16"/>
      <c r="G44" s="20"/>
      <c r="H44" s="20"/>
      <c r="I44" s="64"/>
      <c r="J44" s="48"/>
      <c r="K44" s="65"/>
      <c r="L44" s="13"/>
    </row>
    <row r="45">
      <c r="A45" s="24" t="s">
        <v>63</v>
      </c>
      <c r="B45" s="66" t="s">
        <v>103</v>
      </c>
      <c r="C45" s="33"/>
      <c r="D45" s="33"/>
      <c r="E45" s="33"/>
      <c r="F45" s="33"/>
      <c r="G45" s="33"/>
      <c r="H45" s="36"/>
      <c r="I45" s="67" t="s">
        <v>66</v>
      </c>
      <c r="J45" s="33"/>
      <c r="K45" s="23"/>
      <c r="L45" s="13"/>
    </row>
    <row r="46">
      <c r="A46" s="85" t="s">
        <v>104</v>
      </c>
      <c r="B46" s="62" t="s">
        <v>105</v>
      </c>
      <c r="C46" s="48"/>
      <c r="D46" s="48"/>
      <c r="E46" s="20"/>
      <c r="F46" s="20"/>
      <c r="G46" s="20"/>
      <c r="H46" s="15"/>
      <c r="I46" s="80" t="s">
        <v>106</v>
      </c>
      <c r="J46" s="20"/>
      <c r="K46" s="49"/>
      <c r="L46" s="13"/>
    </row>
    <row r="47">
      <c r="A47" s="24" t="s">
        <v>107</v>
      </c>
      <c r="B47" s="66" t="s">
        <v>108</v>
      </c>
      <c r="C47" s="25" t="s">
        <v>70</v>
      </c>
      <c r="D47" s="25" t="s">
        <v>20</v>
      </c>
      <c r="E47" s="66">
        <v>20.0</v>
      </c>
      <c r="F47" s="25" t="s">
        <v>71</v>
      </c>
      <c r="G47" s="22"/>
      <c r="H47" s="36"/>
      <c r="I47" s="67" t="s">
        <v>72</v>
      </c>
      <c r="J47" s="33"/>
      <c r="K47" s="23"/>
      <c r="L47" s="13"/>
    </row>
    <row r="48">
      <c r="A48" s="85" t="s">
        <v>109</v>
      </c>
      <c r="B48" s="69" t="s">
        <v>110</v>
      </c>
      <c r="C48" s="69" t="s">
        <v>111</v>
      </c>
      <c r="D48" s="20"/>
      <c r="E48" s="48"/>
      <c r="F48" s="20"/>
      <c r="G48" s="48"/>
      <c r="H48" s="15"/>
      <c r="I48" s="80" t="s">
        <v>112</v>
      </c>
      <c r="J48" s="20"/>
      <c r="K48" s="49"/>
      <c r="L48" s="13"/>
    </row>
    <row r="49">
      <c r="A49" s="24" t="s">
        <v>68</v>
      </c>
      <c r="B49" s="66" t="s">
        <v>69</v>
      </c>
      <c r="C49" s="25" t="s">
        <v>70</v>
      </c>
      <c r="D49" s="25" t="s">
        <v>20</v>
      </c>
      <c r="E49" s="22"/>
      <c r="F49" s="25" t="s">
        <v>71</v>
      </c>
      <c r="G49" s="22"/>
      <c r="H49" s="36"/>
      <c r="I49" s="67" t="s">
        <v>72</v>
      </c>
      <c r="J49" s="33"/>
      <c r="K49" s="23"/>
      <c r="L49" s="13"/>
    </row>
    <row r="50">
      <c r="A50" s="70"/>
      <c r="B50" s="72"/>
      <c r="C50" s="72"/>
      <c r="D50" s="3" t="s">
        <v>74</v>
      </c>
      <c r="E50" s="72"/>
      <c r="F50" s="3" t="s">
        <v>75</v>
      </c>
      <c r="G50" s="72"/>
      <c r="H50" s="73"/>
      <c r="I50" s="74"/>
      <c r="J50" s="5"/>
      <c r="K50" s="75"/>
      <c r="L50" s="13"/>
    </row>
    <row r="5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</row>
    <row r="52">
      <c r="A52" s="1" t="s">
        <v>116</v>
      </c>
      <c r="B52" s="2"/>
      <c r="C52" s="4" t="s">
        <v>77</v>
      </c>
      <c r="D52" s="77" t="s">
        <v>81</v>
      </c>
      <c r="E52" s="2"/>
      <c r="F52" s="78" t="s">
        <v>82</v>
      </c>
      <c r="G52" s="8"/>
      <c r="H52" s="2"/>
      <c r="I52" s="10" t="s">
        <v>4</v>
      </c>
      <c r="J52" s="11"/>
      <c r="K52" s="12"/>
      <c r="L52" s="13"/>
    </row>
    <row r="53">
      <c r="A53" s="14" t="s">
        <v>119</v>
      </c>
      <c r="B53" s="15"/>
      <c r="C53" s="16"/>
      <c r="D53" s="17"/>
      <c r="E53" s="15"/>
      <c r="F53" s="80" t="s">
        <v>85</v>
      </c>
      <c r="G53" s="20"/>
      <c r="H53" s="15"/>
      <c r="I53" s="21"/>
      <c r="J53" s="22"/>
      <c r="K53" s="23"/>
      <c r="L53" s="13"/>
    </row>
    <row r="54">
      <c r="A54" s="24" t="s">
        <v>6</v>
      </c>
      <c r="B54" s="25" t="s">
        <v>7</v>
      </c>
      <c r="C54" s="25" t="s">
        <v>8</v>
      </c>
      <c r="D54" s="25" t="s">
        <v>9</v>
      </c>
      <c r="E54" s="25" t="s">
        <v>10</v>
      </c>
      <c r="F54" s="25" t="s">
        <v>11</v>
      </c>
      <c r="G54" s="25" t="s">
        <v>12</v>
      </c>
      <c r="H54" s="26" t="s">
        <v>13</v>
      </c>
      <c r="I54" s="27"/>
      <c r="J54" s="28"/>
      <c r="K54" s="29"/>
      <c r="L54" s="13"/>
    </row>
    <row r="55">
      <c r="A55" s="30">
        <v>4.0</v>
      </c>
      <c r="B55" s="31">
        <v>4.0</v>
      </c>
      <c r="C55" s="31">
        <v>6.0</v>
      </c>
      <c r="D55" s="31">
        <v>4.0</v>
      </c>
      <c r="E55" s="31">
        <v>2.0</v>
      </c>
      <c r="F55" s="31">
        <v>3.0</v>
      </c>
      <c r="G55" s="31">
        <v>5.0</v>
      </c>
      <c r="H55" s="32">
        <v>4.0</v>
      </c>
      <c r="I55" s="27"/>
      <c r="J55" s="28"/>
      <c r="K55" s="29"/>
      <c r="L55" s="13"/>
    </row>
    <row r="56">
      <c r="A56" s="24" t="s">
        <v>14</v>
      </c>
      <c r="B56" s="33" t="str">
        <f>(4*A55)+E55+ROUNDDOWN(H55/2,0)+C56</f>
        <v>20</v>
      </c>
      <c r="C56" s="34">
        <v>0.0</v>
      </c>
      <c r="D56" s="35" t="s">
        <v>15</v>
      </c>
      <c r="E56" s="36" t="str">
        <f>25+(3*D55)</f>
        <v>37</v>
      </c>
      <c r="F56" s="37" t="s">
        <v>16</v>
      </c>
      <c r="G56" s="38" t="s">
        <v>17</v>
      </c>
      <c r="H56" s="39" t="s">
        <v>18</v>
      </c>
      <c r="I56" s="27"/>
      <c r="J56" s="28"/>
      <c r="K56" s="29"/>
      <c r="L56" s="13"/>
    </row>
    <row r="57">
      <c r="A57" s="40" t="s">
        <v>19</v>
      </c>
      <c r="B57" t="str">
        <f>(4*A55)+D55+ROUNDDOWN(H55/2,0)+C57</f>
        <v>22</v>
      </c>
      <c r="C57" s="41">
        <v>0.0</v>
      </c>
      <c r="D57" s="42" t="s">
        <v>20</v>
      </c>
      <c r="E57" s="43" t="str">
        <f>15+(G55*3)</f>
        <v>30</v>
      </c>
      <c r="F57" s="35" t="s">
        <v>21</v>
      </c>
      <c r="G57" s="44" t="s">
        <v>22</v>
      </c>
      <c r="H57" s="45" t="str">
        <f>ROUNDDOWN(E56/2,0)</f>
        <v>18</v>
      </c>
      <c r="I57" s="27"/>
      <c r="J57" s="28"/>
      <c r="K57" s="29"/>
      <c r="L57" s="13"/>
    </row>
    <row r="58">
      <c r="A58" s="40" t="s">
        <v>23</v>
      </c>
      <c r="B58" t="str">
        <f>(4*A55)+C55+ROUNDDOWN(H55/2,0)+C58</f>
        <v>24</v>
      </c>
      <c r="C58" s="41">
        <v>0.0</v>
      </c>
      <c r="D58" s="42" t="s">
        <v>24</v>
      </c>
      <c r="E58" s="43" t="str">
        <f>MROUND((D55+(G55*2))*2.5,5)</f>
        <v>35</v>
      </c>
      <c r="F58" s="42" t="s">
        <v>25</v>
      </c>
      <c r="G58" s="46" t="s">
        <v>94</v>
      </c>
      <c r="H58" s="45" t="str">
        <f>ROUNDDOWN(E56/2,0)</f>
        <v>18</v>
      </c>
      <c r="I58" s="27"/>
      <c r="J58" s="28"/>
      <c r="K58" s="29"/>
      <c r="L58" s="13"/>
    </row>
    <row r="59">
      <c r="A59" s="40" t="s">
        <v>27</v>
      </c>
      <c r="B59" t="str">
        <f>(4*A55)+C55+ROUNDDOWN(H55/2,0)+C59</f>
        <v>24</v>
      </c>
      <c r="C59" s="41">
        <v>0.0</v>
      </c>
      <c r="D59" s="42" t="s">
        <v>28</v>
      </c>
      <c r="E59" s="43" t="str">
        <f>ROUNDUP(F55/2,0)</f>
        <v>2</v>
      </c>
      <c r="F59" s="42" t="s">
        <v>29</v>
      </c>
      <c r="G59" s="46">
        <v>0.0</v>
      </c>
      <c r="H59" s="45" t="str">
        <f>ROUNDDOWN(E56/2,0)</f>
        <v>18</v>
      </c>
      <c r="I59" s="27"/>
      <c r="J59" s="28"/>
      <c r="K59" s="29"/>
      <c r="L59" s="13"/>
    </row>
    <row r="60">
      <c r="A60" s="40" t="s">
        <v>30</v>
      </c>
      <c r="B60" t="str">
        <f>(4*A55)+C55+ROUNDDOWN(H55/2,0)+C60</f>
        <v>24</v>
      </c>
      <c r="C60" s="41">
        <v>0.0</v>
      </c>
      <c r="D60" s="42" t="s">
        <v>31</v>
      </c>
      <c r="E60" s="43" t="str">
        <f>ROUNDUP(D55/2,0)</f>
        <v>2</v>
      </c>
      <c r="F60" s="42" t="s">
        <v>32</v>
      </c>
      <c r="G60" s="46">
        <v>0.0</v>
      </c>
      <c r="H60" s="45" t="str">
        <f>ROUNDDOWN(E56/2,0)</f>
        <v>18</v>
      </c>
      <c r="I60" s="27"/>
      <c r="J60" s="28"/>
      <c r="K60" s="29"/>
      <c r="L60" s="13"/>
    </row>
    <row r="61">
      <c r="A61" s="40" t="s">
        <v>33</v>
      </c>
      <c r="B61" t="str">
        <f>(4*A55)+F55+ROUNDDOWN(H55/2,0)+C61</f>
        <v>21</v>
      </c>
      <c r="C61" s="41">
        <v>0.0</v>
      </c>
      <c r="D61" s="42" t="s">
        <v>34</v>
      </c>
      <c r="E61" s="43" t="str">
        <f>((30+(D55*3)+(F55*3))+((D55+F55)*A55))</f>
        <v>79</v>
      </c>
      <c r="F61" s="42" t="s">
        <v>35</v>
      </c>
      <c r="G61" s="46" t="s">
        <v>40</v>
      </c>
      <c r="H61" s="45" t="str">
        <f>ROUNDDOWN(E56/2,0)</f>
        <v>18</v>
      </c>
      <c r="I61" s="27"/>
      <c r="J61" s="28"/>
      <c r="K61" s="29"/>
      <c r="L61" s="13"/>
    </row>
    <row r="62">
      <c r="A62" s="40" t="s">
        <v>37</v>
      </c>
      <c r="B62" t="str">
        <f>(4*A55)+B55+ROUNDDOWN(H55/2,0)+C62</f>
        <v>22</v>
      </c>
      <c r="C62" s="41">
        <v>0.0</v>
      </c>
      <c r="D62" s="42" t="s">
        <v>38</v>
      </c>
      <c r="E62" s="41">
        <v>0.0</v>
      </c>
      <c r="F62" s="42" t="s">
        <v>39</v>
      </c>
      <c r="G62" s="46" t="s">
        <v>44</v>
      </c>
      <c r="H62" s="45" t="str">
        <f>ROUNDDOWN(E56/2,0)</f>
        <v>18</v>
      </c>
      <c r="I62" s="27"/>
      <c r="J62" s="28"/>
      <c r="K62" s="29"/>
      <c r="L62" s="13"/>
    </row>
    <row r="63">
      <c r="A63" s="40" t="s">
        <v>41</v>
      </c>
      <c r="B63" t="str">
        <f>(4*A55)+F55+ROUNDDOWN(H55/2,0)+C63</f>
        <v>21</v>
      </c>
      <c r="C63" s="41">
        <v>0.0</v>
      </c>
      <c r="D63" s="42" t="s">
        <v>42</v>
      </c>
      <c r="E63" s="43" t="str">
        <f>H55</f>
        <v>4</v>
      </c>
      <c r="F63" s="42" t="s">
        <v>43</v>
      </c>
      <c r="G63" s="46" t="s">
        <v>48</v>
      </c>
      <c r="H63" s="45" t="str">
        <f>ROUNDDOWN(E56/2,0)</f>
        <v>18</v>
      </c>
      <c r="I63" s="47"/>
      <c r="J63" s="48"/>
      <c r="K63" s="49"/>
      <c r="L63" s="13"/>
    </row>
    <row r="64">
      <c r="A64" s="40" t="s">
        <v>45</v>
      </c>
      <c r="B64" t="str">
        <f>(4*A55)+F55+ROUNDDOWN(H55/2,0)+C64</f>
        <v>21</v>
      </c>
      <c r="C64" s="41">
        <v>0.0</v>
      </c>
      <c r="D64" s="42" t="s">
        <v>46</v>
      </c>
      <c r="E64" s="43" t="str">
        <f>94+ROUNDDOWN(H55/2,0)</f>
        <v>96</v>
      </c>
      <c r="F64" s="42" t="s">
        <v>47</v>
      </c>
      <c r="G64" s="46" t="s">
        <v>99</v>
      </c>
      <c r="H64" s="45" t="str">
        <f>ROUNDDOWN(E56/2,0)</f>
        <v>18</v>
      </c>
      <c r="I64" s="50" t="s">
        <v>49</v>
      </c>
      <c r="J64" s="51" t="s">
        <v>50</v>
      </c>
      <c r="K64" s="52" t="s">
        <v>51</v>
      </c>
      <c r="L64" s="13"/>
    </row>
    <row r="65">
      <c r="A65" s="40" t="s">
        <v>52</v>
      </c>
      <c r="B65" t="str">
        <f>(4*A55)+G55+ROUNDDOWN(H55/2,0)+C65</f>
        <v>38</v>
      </c>
      <c r="C65" s="41">
        <v>15.0</v>
      </c>
      <c r="D65" s="42" t="s">
        <v>53</v>
      </c>
      <c r="E65" s="43" t="str">
        <f>D55-1</f>
        <v>3</v>
      </c>
      <c r="F65" s="16"/>
      <c r="G65" s="84"/>
      <c r="H65" s="45"/>
      <c r="I65" s="21"/>
      <c r="J65" s="22"/>
      <c r="K65" s="56"/>
      <c r="L65" s="13"/>
    </row>
    <row r="66">
      <c r="A66" s="40" t="s">
        <v>57</v>
      </c>
      <c r="B66" t="str">
        <f>(4*A55)+G55+ROUNDDOWN(H55/2,0)+C66</f>
        <v>23</v>
      </c>
      <c r="C66" s="41">
        <v>0.0</v>
      </c>
      <c r="D66" s="42" t="s">
        <v>58</v>
      </c>
      <c r="E66" s="43" t="str">
        <f>D55-1</f>
        <v>3</v>
      </c>
      <c r="F66" s="57"/>
      <c r="G66" s="33"/>
      <c r="H66" s="33"/>
      <c r="I66" s="58"/>
      <c r="J66" s="28"/>
      <c r="K66" s="59"/>
      <c r="L66" s="13"/>
    </row>
    <row r="67">
      <c r="A67" s="40" t="s">
        <v>59</v>
      </c>
      <c r="B67" t="str">
        <f>(4*A55)+E55+ROUNDDOWN(H55/2,0)+C67</f>
        <v>20</v>
      </c>
      <c r="C67" s="41">
        <v>0.0</v>
      </c>
      <c r="D67" s="60"/>
      <c r="E67" s="43"/>
      <c r="F67" s="60"/>
      <c r="I67" s="58"/>
      <c r="J67" s="28"/>
      <c r="K67" s="59"/>
      <c r="L67" s="13"/>
    </row>
    <row r="68">
      <c r="A68" s="40" t="s">
        <v>60</v>
      </c>
      <c r="B68" t="str">
        <f>(4*A55)+D55+ROUNDDOWN(H55/2,0)+C68</f>
        <v>22</v>
      </c>
      <c r="C68" s="41">
        <v>0.0</v>
      </c>
      <c r="D68" s="60"/>
      <c r="E68" s="43"/>
      <c r="F68" s="60"/>
      <c r="I68" s="58"/>
      <c r="J68" s="28"/>
      <c r="K68" s="59"/>
      <c r="L68" s="13"/>
    </row>
    <row r="69">
      <c r="A69" s="61" t="s">
        <v>61</v>
      </c>
      <c r="B69" s="20" t="str">
        <f>(4*A55)+D55+ROUNDDOWN(H55/2,0)+C69</f>
        <v>22</v>
      </c>
      <c r="C69" s="31">
        <v>0.0</v>
      </c>
      <c r="D69" s="62" t="s">
        <v>62</v>
      </c>
      <c r="E69" s="63" t="str">
        <f>50*A55</f>
        <v>200</v>
      </c>
      <c r="F69" s="16"/>
      <c r="G69" s="20"/>
      <c r="H69" s="20"/>
      <c r="I69" s="64"/>
      <c r="J69" s="48"/>
      <c r="K69" s="65"/>
      <c r="L69" s="13"/>
    </row>
    <row r="70">
      <c r="A70" s="24" t="s">
        <v>63</v>
      </c>
      <c r="B70" s="66" t="s">
        <v>103</v>
      </c>
      <c r="C70" s="33"/>
      <c r="D70" s="33"/>
      <c r="E70" s="33"/>
      <c r="F70" s="33"/>
      <c r="G70" s="33"/>
      <c r="H70" s="36"/>
      <c r="I70" s="67" t="s">
        <v>66</v>
      </c>
      <c r="J70" s="33"/>
      <c r="K70" s="23"/>
      <c r="L70" s="13"/>
    </row>
    <row r="71">
      <c r="A71" s="85" t="s">
        <v>104</v>
      </c>
      <c r="B71" s="62" t="s">
        <v>105</v>
      </c>
      <c r="C71" s="48"/>
      <c r="D71" s="48"/>
      <c r="E71" s="20"/>
      <c r="F71" s="20"/>
      <c r="G71" s="20"/>
      <c r="H71" s="15"/>
      <c r="I71" s="80" t="s">
        <v>106</v>
      </c>
      <c r="J71" s="20"/>
      <c r="K71" s="49"/>
      <c r="L71" s="13"/>
    </row>
    <row r="72">
      <c r="A72" s="24" t="s">
        <v>68</v>
      </c>
      <c r="B72" s="66" t="s">
        <v>61</v>
      </c>
      <c r="C72" s="25" t="s">
        <v>70</v>
      </c>
      <c r="D72" s="25" t="s">
        <v>20</v>
      </c>
      <c r="E72" s="66">
        <v>10.0</v>
      </c>
      <c r="F72" s="25" t="s">
        <v>71</v>
      </c>
      <c r="G72" s="22"/>
      <c r="H72" s="36"/>
      <c r="I72" s="67" t="s">
        <v>72</v>
      </c>
      <c r="J72" s="33"/>
      <c r="K72" s="23"/>
      <c r="L72" s="13"/>
    </row>
    <row r="73">
      <c r="A73" s="68"/>
      <c r="B73" s="69" t="s">
        <v>126</v>
      </c>
      <c r="C73" s="69" t="s">
        <v>115</v>
      </c>
      <c r="D73" s="62" t="s">
        <v>74</v>
      </c>
      <c r="E73" s="48"/>
      <c r="F73" s="62" t="s">
        <v>75</v>
      </c>
      <c r="G73" s="48"/>
      <c r="H73" s="15"/>
      <c r="I73" s="18"/>
      <c r="J73" s="20"/>
      <c r="K73" s="49"/>
      <c r="L73" s="13"/>
    </row>
    <row r="74">
      <c r="A74" s="24" t="s">
        <v>68</v>
      </c>
      <c r="B74" s="66" t="s">
        <v>127</v>
      </c>
      <c r="C74" s="25" t="s">
        <v>70</v>
      </c>
      <c r="D74" s="25" t="s">
        <v>20</v>
      </c>
      <c r="E74" s="66">
        <v>20.0</v>
      </c>
      <c r="F74" s="25" t="s">
        <v>71</v>
      </c>
      <c r="G74" s="22"/>
      <c r="H74" s="36"/>
      <c r="I74" s="88"/>
      <c r="J74" s="33"/>
      <c r="K74" s="23"/>
      <c r="L74" s="13"/>
    </row>
    <row r="75">
      <c r="A75" s="70"/>
      <c r="B75" s="72"/>
      <c r="C75" s="72"/>
      <c r="D75" s="3" t="s">
        <v>74</v>
      </c>
      <c r="E75" s="72"/>
      <c r="F75" s="3" t="s">
        <v>75</v>
      </c>
      <c r="G75" s="72"/>
      <c r="H75" s="73"/>
      <c r="I75" s="74"/>
      <c r="J75" s="5"/>
      <c r="K75" s="75"/>
      <c r="L75" s="13"/>
    </row>
    <row r="76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</row>
    <row r="77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</row>
    <row r="78">
      <c r="A78" s="1" t="s">
        <v>129</v>
      </c>
      <c r="B78" s="2"/>
      <c r="C78" s="4" t="s">
        <v>77</v>
      </c>
      <c r="D78" s="77" t="s">
        <v>81</v>
      </c>
      <c r="E78" s="2"/>
      <c r="F78" s="78" t="s">
        <v>82</v>
      </c>
      <c r="G78" s="8"/>
      <c r="H78" s="2"/>
      <c r="I78" s="10" t="s">
        <v>4</v>
      </c>
      <c r="J78" s="11"/>
      <c r="K78" s="12"/>
      <c r="L78" s="13"/>
    </row>
    <row r="79">
      <c r="A79" s="14" t="s">
        <v>131</v>
      </c>
      <c r="B79" s="15"/>
      <c r="C79" s="53" t="s">
        <v>81</v>
      </c>
      <c r="D79" s="17"/>
      <c r="E79" s="15"/>
      <c r="F79" s="80" t="s">
        <v>85</v>
      </c>
      <c r="G79" s="20"/>
      <c r="H79" s="15"/>
      <c r="I79" s="21"/>
      <c r="J79" s="22"/>
      <c r="K79" s="23"/>
      <c r="L79" s="13"/>
    </row>
    <row r="80">
      <c r="A80" s="24" t="s">
        <v>6</v>
      </c>
      <c r="B80" s="25" t="s">
        <v>7</v>
      </c>
      <c r="C80" s="25" t="s">
        <v>8</v>
      </c>
      <c r="D80" s="25" t="s">
        <v>9</v>
      </c>
      <c r="E80" s="25" t="s">
        <v>10</v>
      </c>
      <c r="F80" s="25" t="s">
        <v>11</v>
      </c>
      <c r="G80" s="25" t="s">
        <v>12</v>
      </c>
      <c r="H80" s="26" t="s">
        <v>13</v>
      </c>
      <c r="I80" s="27"/>
      <c r="J80" s="28"/>
      <c r="K80" s="29"/>
      <c r="L80" s="13"/>
    </row>
    <row r="81">
      <c r="A81" s="30">
        <v>4.0</v>
      </c>
      <c r="B81" s="31">
        <v>3.0</v>
      </c>
      <c r="C81" s="31">
        <v>4.0</v>
      </c>
      <c r="D81" s="31">
        <v>4.0</v>
      </c>
      <c r="E81" s="31">
        <v>2.0</v>
      </c>
      <c r="F81" s="31">
        <v>5.0</v>
      </c>
      <c r="G81" s="31">
        <v>5.0</v>
      </c>
      <c r="H81" s="32">
        <v>4.0</v>
      </c>
      <c r="I81" s="27"/>
      <c r="J81" s="28"/>
      <c r="K81" s="29"/>
      <c r="L81" s="13"/>
    </row>
    <row r="82">
      <c r="A82" s="24" t="s">
        <v>14</v>
      </c>
      <c r="B82" s="33" t="str">
        <f>(4*A81)+E81+ROUNDDOWN(H81/2,0)+C82</f>
        <v>20</v>
      </c>
      <c r="C82" s="34">
        <v>0.0</v>
      </c>
      <c r="D82" s="35" t="s">
        <v>15</v>
      </c>
      <c r="E82" s="36" t="str">
        <f>25+(3*D81)</f>
        <v>37</v>
      </c>
      <c r="F82" s="37" t="s">
        <v>16</v>
      </c>
      <c r="G82" s="38" t="s">
        <v>17</v>
      </c>
      <c r="H82" s="39" t="s">
        <v>18</v>
      </c>
      <c r="I82" s="27"/>
      <c r="J82" s="28"/>
      <c r="K82" s="29"/>
      <c r="L82" s="13"/>
    </row>
    <row r="83">
      <c r="A83" s="40" t="s">
        <v>19</v>
      </c>
      <c r="B83" t="str">
        <f>(4*A81)+D81+ROUNDDOWN(H81/2,0)+C83</f>
        <v>22</v>
      </c>
      <c r="C83" s="41">
        <v>0.0</v>
      </c>
      <c r="D83" s="42" t="s">
        <v>20</v>
      </c>
      <c r="E83" s="43" t="str">
        <f>15+(G81*3)</f>
        <v>30</v>
      </c>
      <c r="F83" s="35" t="s">
        <v>21</v>
      </c>
      <c r="G83" s="44" t="s">
        <v>22</v>
      </c>
      <c r="H83" s="45" t="str">
        <f>ROUNDDOWN(E82/2,0)</f>
        <v>18</v>
      </c>
      <c r="I83" s="27"/>
      <c r="J83" s="28"/>
      <c r="K83" s="29"/>
      <c r="L83" s="13"/>
    </row>
    <row r="84">
      <c r="A84" s="40" t="s">
        <v>23</v>
      </c>
      <c r="B84" t="str">
        <f>(4*A81)+C81+ROUNDDOWN(H81/2,0)+C84</f>
        <v>22</v>
      </c>
      <c r="C84" s="41">
        <v>0.0</v>
      </c>
      <c r="D84" s="42" t="s">
        <v>24</v>
      </c>
      <c r="E84" s="43" t="str">
        <f>MROUND((D81+(G81*2))*2.5,5)</f>
        <v>35</v>
      </c>
      <c r="F84" s="42" t="s">
        <v>25</v>
      </c>
      <c r="G84" s="46" t="s">
        <v>94</v>
      </c>
      <c r="H84" s="45" t="str">
        <f>ROUNDDOWN(E82/2,0)</f>
        <v>18</v>
      </c>
      <c r="I84" s="27"/>
      <c r="J84" s="28"/>
      <c r="K84" s="29"/>
      <c r="L84" s="13"/>
    </row>
    <row r="85">
      <c r="A85" s="40" t="s">
        <v>27</v>
      </c>
      <c r="B85" t="str">
        <f>(4*A81)+C81+ROUNDDOWN(H81/2,0)+C85</f>
        <v>22</v>
      </c>
      <c r="C85" s="41">
        <v>0.0</v>
      </c>
      <c r="D85" s="42" t="s">
        <v>28</v>
      </c>
      <c r="E85" s="43" t="str">
        <f>ROUNDUP(F81/2,0)</f>
        <v>3</v>
      </c>
      <c r="F85" s="42" t="s">
        <v>29</v>
      </c>
      <c r="G85" s="46">
        <v>0.0</v>
      </c>
      <c r="H85" s="45" t="str">
        <f>ROUNDDOWN(E82/2,0)</f>
        <v>18</v>
      </c>
      <c r="I85" s="27"/>
      <c r="J85" s="28"/>
      <c r="K85" s="29"/>
      <c r="L85" s="13"/>
    </row>
    <row r="86">
      <c r="A86" s="40" t="s">
        <v>30</v>
      </c>
      <c r="B86" t="str">
        <f>(4*A81)+C81+ROUNDDOWN(H81/2,0)+C86</f>
        <v>22</v>
      </c>
      <c r="C86" s="41">
        <v>0.0</v>
      </c>
      <c r="D86" s="42" t="s">
        <v>31</v>
      </c>
      <c r="E86" s="43" t="str">
        <f>ROUNDUP(D81/2,0)</f>
        <v>2</v>
      </c>
      <c r="F86" s="42" t="s">
        <v>32</v>
      </c>
      <c r="G86" s="46">
        <v>0.0</v>
      </c>
      <c r="H86" s="45" t="str">
        <f>ROUNDDOWN(E82/2,0)</f>
        <v>18</v>
      </c>
      <c r="I86" s="27"/>
      <c r="J86" s="28"/>
      <c r="K86" s="29"/>
      <c r="L86" s="13"/>
    </row>
    <row r="87">
      <c r="A87" s="40" t="s">
        <v>33</v>
      </c>
      <c r="B87" t="str">
        <f>(4*A81)+F81+ROUNDDOWN(H81/2,0)+C87</f>
        <v>23</v>
      </c>
      <c r="C87" s="41">
        <v>0.0</v>
      </c>
      <c r="D87" s="42" t="s">
        <v>34</v>
      </c>
      <c r="E87" s="43" t="str">
        <f>((30+(D81*3)+(F81*3))+((D81+F81)*A81))</f>
        <v>93</v>
      </c>
      <c r="F87" s="42" t="s">
        <v>35</v>
      </c>
      <c r="G87" s="46" t="s">
        <v>40</v>
      </c>
      <c r="H87" s="45" t="str">
        <f>ROUNDDOWN(E82/2,0)</f>
        <v>18</v>
      </c>
      <c r="I87" s="27"/>
      <c r="J87" s="28"/>
      <c r="K87" s="29"/>
      <c r="L87" s="13"/>
    </row>
    <row r="88">
      <c r="A88" s="40" t="s">
        <v>37</v>
      </c>
      <c r="B88" t="str">
        <f>(4*A81)+B81+ROUNDDOWN(H81/2,0)+C88</f>
        <v>21</v>
      </c>
      <c r="C88" s="41">
        <v>0.0</v>
      </c>
      <c r="D88" s="42" t="s">
        <v>38</v>
      </c>
      <c r="E88" s="41">
        <v>0.0</v>
      </c>
      <c r="F88" s="42" t="s">
        <v>39</v>
      </c>
      <c r="G88" s="46" t="s">
        <v>44</v>
      </c>
      <c r="H88" s="45" t="str">
        <f>ROUNDDOWN(E82/2,0)</f>
        <v>18</v>
      </c>
      <c r="I88" s="27"/>
      <c r="J88" s="28"/>
      <c r="K88" s="29"/>
      <c r="L88" s="13"/>
    </row>
    <row r="89">
      <c r="A89" s="40" t="s">
        <v>41</v>
      </c>
      <c r="B89" t="str">
        <f>(4*A81)+F81+ROUNDDOWN(H81/2,0)+C89</f>
        <v>23</v>
      </c>
      <c r="C89" s="41">
        <v>0.0</v>
      </c>
      <c r="D89" s="42" t="s">
        <v>42</v>
      </c>
      <c r="E89" s="43" t="str">
        <f>H81</f>
        <v>4</v>
      </c>
      <c r="F89" s="42" t="s">
        <v>43</v>
      </c>
      <c r="G89" s="46" t="s">
        <v>48</v>
      </c>
      <c r="H89" s="45" t="str">
        <f>ROUNDDOWN(E82/2,0)</f>
        <v>18</v>
      </c>
      <c r="I89" s="47"/>
      <c r="J89" s="48"/>
      <c r="K89" s="49"/>
      <c r="L89" s="13"/>
    </row>
    <row r="90">
      <c r="A90" s="40" t="s">
        <v>45</v>
      </c>
      <c r="B90" t="str">
        <f>(4*A81)+F81+ROUNDDOWN(H81/2,0)+C90</f>
        <v>38</v>
      </c>
      <c r="C90" s="41">
        <v>15.0</v>
      </c>
      <c r="D90" s="42" t="s">
        <v>46</v>
      </c>
      <c r="E90" s="43" t="str">
        <f>94+ROUNDDOWN(H81/2,0)</f>
        <v>96</v>
      </c>
      <c r="F90" s="42" t="s">
        <v>47</v>
      </c>
      <c r="G90" s="46" t="s">
        <v>99</v>
      </c>
      <c r="H90" s="45" t="str">
        <f>ROUNDDOWN(E82/2,0)</f>
        <v>18</v>
      </c>
      <c r="I90" s="50" t="s">
        <v>49</v>
      </c>
      <c r="J90" s="51" t="s">
        <v>50</v>
      </c>
      <c r="K90" s="52" t="s">
        <v>51</v>
      </c>
      <c r="L90" s="13"/>
    </row>
    <row r="91">
      <c r="A91" s="40" t="s">
        <v>52</v>
      </c>
      <c r="B91" t="str">
        <f>(4*A81)+G81+ROUNDDOWN(H81/2,0)+C91</f>
        <v>23</v>
      </c>
      <c r="C91" s="41">
        <v>0.0</v>
      </c>
      <c r="D91" s="42" t="s">
        <v>53</v>
      </c>
      <c r="E91" s="43" t="str">
        <f>D81-1</f>
        <v>3</v>
      </c>
      <c r="F91" s="16"/>
      <c r="G91" s="84"/>
      <c r="H91" s="45"/>
      <c r="I91" s="21"/>
      <c r="J91" s="22"/>
      <c r="K91" s="56"/>
      <c r="L91" s="13"/>
    </row>
    <row r="92">
      <c r="A92" s="40" t="s">
        <v>57</v>
      </c>
      <c r="B92" t="str">
        <f>(4*A81)+G81+ROUNDDOWN(H81/2,0)+C92</f>
        <v>23</v>
      </c>
      <c r="C92" s="41">
        <v>0.0</v>
      </c>
      <c r="D92" s="42" t="s">
        <v>58</v>
      </c>
      <c r="E92" s="43" t="str">
        <f>D81-1</f>
        <v>3</v>
      </c>
      <c r="F92" s="57"/>
      <c r="G92" s="33"/>
      <c r="H92" s="33"/>
      <c r="I92" s="90" t="s">
        <v>132</v>
      </c>
      <c r="J92" s="28"/>
      <c r="K92" s="59"/>
      <c r="L92" s="13"/>
    </row>
    <row r="93">
      <c r="A93" s="40" t="s">
        <v>59</v>
      </c>
      <c r="B93" t="str">
        <f>(4*A81)+E81+ROUNDDOWN(H81/2,0)+C93</f>
        <v>20</v>
      </c>
      <c r="C93" s="41">
        <v>0.0</v>
      </c>
      <c r="D93" s="60"/>
      <c r="E93" s="43"/>
      <c r="F93" s="60"/>
      <c r="I93" s="90" t="s">
        <v>133</v>
      </c>
      <c r="J93" s="28"/>
      <c r="K93" s="59"/>
      <c r="L93" s="13"/>
    </row>
    <row r="94">
      <c r="A94" s="40" t="s">
        <v>60</v>
      </c>
      <c r="B94" t="str">
        <f>(4*A81)+D81+ROUNDDOWN(H81/2,0)+C94</f>
        <v>22</v>
      </c>
      <c r="C94" s="41">
        <v>0.0</v>
      </c>
      <c r="D94" s="60"/>
      <c r="E94" s="43"/>
      <c r="F94" s="60"/>
      <c r="I94" s="58"/>
      <c r="J94" s="28"/>
      <c r="K94" s="59"/>
      <c r="L94" s="13"/>
    </row>
    <row r="95">
      <c r="A95" s="61" t="s">
        <v>61</v>
      </c>
      <c r="B95" s="20" t="str">
        <f>(4*A81)+D81+ROUNDDOWN(H81/2,0)+C95</f>
        <v>22</v>
      </c>
      <c r="C95" s="31">
        <v>0.0</v>
      </c>
      <c r="D95" s="62" t="s">
        <v>62</v>
      </c>
      <c r="E95" s="63" t="str">
        <f>50*A81</f>
        <v>200</v>
      </c>
      <c r="F95" s="16"/>
      <c r="G95" s="20"/>
      <c r="H95" s="20"/>
      <c r="I95" s="64"/>
      <c r="J95" s="48"/>
      <c r="K95" s="65"/>
      <c r="L95" s="13"/>
    </row>
    <row r="96">
      <c r="A96" s="24" t="s">
        <v>63</v>
      </c>
      <c r="B96" s="66" t="s">
        <v>103</v>
      </c>
      <c r="C96" s="33"/>
      <c r="D96" s="33"/>
      <c r="E96" s="33"/>
      <c r="F96" s="33"/>
      <c r="G96" s="33"/>
      <c r="H96" s="36"/>
      <c r="I96" s="67" t="s">
        <v>66</v>
      </c>
      <c r="J96" s="33"/>
      <c r="K96" s="23"/>
      <c r="L96" s="13"/>
    </row>
    <row r="97">
      <c r="A97" s="85" t="s">
        <v>104</v>
      </c>
      <c r="B97" s="62" t="s">
        <v>105</v>
      </c>
      <c r="C97" s="48"/>
      <c r="D97" s="48"/>
      <c r="E97" s="20"/>
      <c r="F97" s="20"/>
      <c r="G97" s="20"/>
      <c r="H97" s="15"/>
      <c r="I97" s="80" t="s">
        <v>106</v>
      </c>
      <c r="J97" s="20"/>
      <c r="K97" s="49"/>
      <c r="L97" s="13"/>
    </row>
    <row r="98">
      <c r="A98" s="24" t="s">
        <v>107</v>
      </c>
      <c r="B98" s="66" t="s">
        <v>108</v>
      </c>
      <c r="C98" s="25" t="s">
        <v>70</v>
      </c>
      <c r="D98" s="25" t="s">
        <v>20</v>
      </c>
      <c r="E98" s="66">
        <v>20.0</v>
      </c>
      <c r="F98" s="25" t="s">
        <v>71</v>
      </c>
      <c r="G98" s="22"/>
      <c r="H98" s="36"/>
      <c r="I98" s="67" t="s">
        <v>72</v>
      </c>
      <c r="J98" s="33"/>
      <c r="K98" s="23"/>
      <c r="L98" s="13"/>
    </row>
    <row r="99">
      <c r="A99" s="85" t="s">
        <v>109</v>
      </c>
      <c r="B99" s="69" t="s">
        <v>110</v>
      </c>
      <c r="C99" s="69" t="s">
        <v>111</v>
      </c>
      <c r="D99" s="20"/>
      <c r="E99" s="48"/>
      <c r="F99" s="20"/>
      <c r="G99" s="48"/>
      <c r="H99" s="15"/>
      <c r="I99" s="80" t="s">
        <v>112</v>
      </c>
      <c r="J99" s="20"/>
      <c r="K99" s="49"/>
      <c r="L99" s="13"/>
    </row>
    <row r="100">
      <c r="A100" s="24" t="s">
        <v>68</v>
      </c>
      <c r="B100" s="66" t="s">
        <v>69</v>
      </c>
      <c r="C100" s="25" t="s">
        <v>70</v>
      </c>
      <c r="D100" s="25" t="s">
        <v>20</v>
      </c>
      <c r="E100" s="22"/>
      <c r="F100" s="25" t="s">
        <v>71</v>
      </c>
      <c r="G100" s="22"/>
      <c r="H100" s="36"/>
      <c r="I100" s="67" t="s">
        <v>72</v>
      </c>
      <c r="J100" s="33"/>
      <c r="K100" s="23"/>
      <c r="L100" s="13"/>
    </row>
    <row r="101">
      <c r="A101" s="93"/>
      <c r="B101" s="28"/>
      <c r="C101" s="28"/>
      <c r="D101" s="91" t="s">
        <v>74</v>
      </c>
      <c r="E101" s="28"/>
      <c r="F101" s="91" t="s">
        <v>75</v>
      </c>
      <c r="G101" s="28"/>
      <c r="H101" s="43"/>
      <c r="I101" s="95"/>
      <c r="K101" s="29"/>
      <c r="L101" s="13"/>
    </row>
    <row r="102">
      <c r="A102" s="96"/>
      <c r="B102" s="97"/>
      <c r="C102" s="97"/>
      <c r="D102" s="97"/>
      <c r="E102" s="97"/>
      <c r="F102" s="97"/>
      <c r="G102" s="98"/>
      <c r="H102" s="99"/>
      <c r="I102" s="101"/>
      <c r="J102" s="96"/>
      <c r="K102" s="103"/>
      <c r="L102" s="13"/>
    </row>
    <row r="103">
      <c r="A103" s="1" t="s">
        <v>150</v>
      </c>
      <c r="B103" s="2"/>
      <c r="C103" s="4" t="s">
        <v>3</v>
      </c>
      <c r="D103" s="77" t="s">
        <v>81</v>
      </c>
      <c r="E103" s="2"/>
      <c r="F103" s="78" t="s">
        <v>82</v>
      </c>
      <c r="G103" s="8"/>
      <c r="H103" s="2"/>
      <c r="I103" s="10" t="s">
        <v>4</v>
      </c>
      <c r="J103" s="11"/>
      <c r="K103" s="12"/>
      <c r="L103" s="13"/>
    </row>
    <row r="104">
      <c r="A104" s="14" t="s">
        <v>119</v>
      </c>
      <c r="B104" s="15"/>
      <c r="C104" s="16"/>
      <c r="D104" s="17"/>
      <c r="E104" s="15"/>
      <c r="F104" s="80" t="s">
        <v>85</v>
      </c>
      <c r="G104" s="20"/>
      <c r="H104" s="15"/>
      <c r="I104" s="21"/>
      <c r="J104" s="22"/>
      <c r="K104" s="23"/>
      <c r="L104" s="13"/>
    </row>
    <row r="105">
      <c r="A105" s="24" t="s">
        <v>6</v>
      </c>
      <c r="B105" s="25" t="s">
        <v>7</v>
      </c>
      <c r="C105" s="25" t="s">
        <v>8</v>
      </c>
      <c r="D105" s="25" t="s">
        <v>9</v>
      </c>
      <c r="E105" s="25" t="s">
        <v>10</v>
      </c>
      <c r="F105" s="25" t="s">
        <v>11</v>
      </c>
      <c r="G105" s="25" t="s">
        <v>12</v>
      </c>
      <c r="H105" s="26" t="s">
        <v>13</v>
      </c>
      <c r="I105" s="27"/>
      <c r="J105" s="28"/>
      <c r="K105" s="29"/>
      <c r="L105" s="13"/>
    </row>
    <row r="106">
      <c r="A106" s="30">
        <v>4.0</v>
      </c>
      <c r="B106" s="31">
        <v>4.0</v>
      </c>
      <c r="C106" s="31">
        <v>4.0</v>
      </c>
      <c r="D106" s="31">
        <v>6.0</v>
      </c>
      <c r="E106" s="31">
        <v>2.0</v>
      </c>
      <c r="F106" s="31">
        <v>3.0</v>
      </c>
      <c r="G106" s="31">
        <v>5.0</v>
      </c>
      <c r="H106" s="32">
        <v>4.0</v>
      </c>
      <c r="I106" s="27"/>
      <c r="J106" s="28"/>
      <c r="K106" s="29"/>
      <c r="L106" s="13"/>
    </row>
    <row r="107">
      <c r="A107" s="24" t="s">
        <v>14</v>
      </c>
      <c r="B107" s="33" t="str">
        <f>(4*A106)+E106+ROUNDDOWN(H106/2,0)+C107</f>
        <v>20</v>
      </c>
      <c r="C107" s="34">
        <v>0.0</v>
      </c>
      <c r="D107" s="35" t="s">
        <v>15</v>
      </c>
      <c r="E107" s="36" t="str">
        <f>25+(3*D106)</f>
        <v>43</v>
      </c>
      <c r="F107" s="37" t="s">
        <v>16</v>
      </c>
      <c r="G107" s="38" t="s">
        <v>17</v>
      </c>
      <c r="H107" s="39" t="s">
        <v>18</v>
      </c>
      <c r="I107" s="27"/>
      <c r="J107" s="28"/>
      <c r="K107" s="29"/>
      <c r="L107" s="13"/>
    </row>
    <row r="108">
      <c r="A108" s="40" t="s">
        <v>19</v>
      </c>
      <c r="B108" t="str">
        <f>(4*A106)+D106+ROUNDDOWN(H106/2,0)+C108</f>
        <v>39</v>
      </c>
      <c r="C108" s="41">
        <v>15.0</v>
      </c>
      <c r="D108" s="42" t="s">
        <v>20</v>
      </c>
      <c r="E108" s="43" t="str">
        <f>15+(G106*3)</f>
        <v>30</v>
      </c>
      <c r="F108" s="35" t="s">
        <v>21</v>
      </c>
      <c r="G108" s="44" t="s">
        <v>22</v>
      </c>
      <c r="H108" s="45" t="str">
        <f>ROUNDDOWN(E107/2,0)</f>
        <v>21</v>
      </c>
      <c r="I108" s="27"/>
      <c r="J108" s="28"/>
      <c r="K108" s="29"/>
      <c r="L108" s="13"/>
    </row>
    <row r="109">
      <c r="A109" s="40" t="s">
        <v>23</v>
      </c>
      <c r="B109" t="str">
        <f>(4*A106)+C106+ROUNDDOWN(H106/2,0)+C109</f>
        <v>22</v>
      </c>
      <c r="C109" s="41">
        <v>0.0</v>
      </c>
      <c r="D109" s="42" t="s">
        <v>24</v>
      </c>
      <c r="E109" s="43" t="str">
        <f>MROUND((D106+(G106*2))*2.5,5)</f>
        <v>40</v>
      </c>
      <c r="F109" s="42" t="s">
        <v>25</v>
      </c>
      <c r="G109" s="46" t="s">
        <v>26</v>
      </c>
      <c r="H109" s="45" t="str">
        <f>ROUNDDOWN(E107/2,0)</f>
        <v>21</v>
      </c>
      <c r="I109" s="27"/>
      <c r="J109" s="28"/>
      <c r="K109" s="29"/>
      <c r="L109" s="13"/>
    </row>
    <row r="110">
      <c r="A110" s="40" t="s">
        <v>27</v>
      </c>
      <c r="B110" t="str">
        <f>(4*A106)+C106+ROUNDDOWN(H106/2,0)+C110</f>
        <v>22</v>
      </c>
      <c r="C110" s="41">
        <v>0.0</v>
      </c>
      <c r="D110" s="42" t="s">
        <v>28</v>
      </c>
      <c r="E110" s="43" t="str">
        <f>ROUNDUP(F106/2,0)</f>
        <v>2</v>
      </c>
      <c r="F110" s="42" t="s">
        <v>29</v>
      </c>
      <c r="G110" s="46">
        <v>0.0</v>
      </c>
      <c r="H110" s="45" t="str">
        <f>ROUNDDOWN(E107/2,0)</f>
        <v>21</v>
      </c>
      <c r="I110" s="27"/>
      <c r="J110" s="28"/>
      <c r="K110" s="29"/>
      <c r="L110" s="13"/>
    </row>
    <row r="111">
      <c r="A111" s="40" t="s">
        <v>30</v>
      </c>
      <c r="B111" t="str">
        <f>(4*A106)+C106+ROUNDDOWN(H106/2,0)+C111</f>
        <v>22</v>
      </c>
      <c r="C111" s="41">
        <v>0.0</v>
      </c>
      <c r="D111" s="42" t="s">
        <v>31</v>
      </c>
      <c r="E111" s="43" t="str">
        <f>ROUNDUP(D106/2,0)</f>
        <v>3</v>
      </c>
      <c r="F111" s="42" t="s">
        <v>32</v>
      </c>
      <c r="G111" s="46">
        <v>0.0</v>
      </c>
      <c r="H111" s="45" t="str">
        <f>ROUNDDOWN(E107/2,0)</f>
        <v>21</v>
      </c>
      <c r="I111" s="27"/>
      <c r="J111" s="28"/>
      <c r="K111" s="29"/>
      <c r="L111" s="13"/>
    </row>
    <row r="112">
      <c r="A112" s="40" t="s">
        <v>33</v>
      </c>
      <c r="B112" t="str">
        <f>(4*A106)+F106+ROUNDDOWN(H106/2,0)+C112</f>
        <v>21</v>
      </c>
      <c r="C112" s="41">
        <v>0.0</v>
      </c>
      <c r="D112" s="42" t="s">
        <v>34</v>
      </c>
      <c r="E112" s="43" t="str">
        <f>((30+(D106*3)+(F106*3))+((D106+F106)*A106))</f>
        <v>93</v>
      </c>
      <c r="F112" s="42" t="s">
        <v>35</v>
      </c>
      <c r="G112" s="46" t="s">
        <v>36</v>
      </c>
      <c r="H112" s="45" t="str">
        <f>ROUNDDOWN(E107/2,0)</f>
        <v>21</v>
      </c>
      <c r="I112" s="27"/>
      <c r="J112" s="28"/>
      <c r="K112" s="29"/>
      <c r="L112" s="13"/>
    </row>
    <row r="113">
      <c r="A113" s="40" t="s">
        <v>37</v>
      </c>
      <c r="B113" t="str">
        <f>(4*A106)+B106+ROUNDDOWN(H106/2,0)+C113</f>
        <v>22</v>
      </c>
      <c r="C113" s="41">
        <v>0.0</v>
      </c>
      <c r="D113" s="42" t="s">
        <v>38</v>
      </c>
      <c r="E113" s="41">
        <v>0.0</v>
      </c>
      <c r="F113" s="42" t="s">
        <v>39</v>
      </c>
      <c r="G113" s="46" t="s">
        <v>40</v>
      </c>
      <c r="H113" s="45" t="str">
        <f>ROUNDDOWN(E107/2,0)</f>
        <v>21</v>
      </c>
      <c r="I113" s="27"/>
      <c r="J113" s="28"/>
      <c r="K113" s="29"/>
      <c r="L113" s="13"/>
    </row>
    <row r="114">
      <c r="A114" s="40" t="s">
        <v>41</v>
      </c>
      <c r="B114" t="str">
        <f>(4*A106)+F106+ROUNDDOWN(H106/2,0)+C114</f>
        <v>21</v>
      </c>
      <c r="C114" s="41">
        <v>0.0</v>
      </c>
      <c r="D114" s="42" t="s">
        <v>42</v>
      </c>
      <c r="E114" s="43" t="str">
        <f>H106</f>
        <v>4</v>
      </c>
      <c r="F114" s="42" t="s">
        <v>43</v>
      </c>
      <c r="G114" s="46" t="s">
        <v>44</v>
      </c>
      <c r="H114" s="45" t="str">
        <f>ROUNDDOWN(E107/2,0)</f>
        <v>21</v>
      </c>
      <c r="I114" s="47"/>
      <c r="J114" s="48"/>
      <c r="K114" s="49"/>
      <c r="L114" s="13"/>
    </row>
    <row r="115">
      <c r="A115" s="40" t="s">
        <v>45</v>
      </c>
      <c r="B115" t="str">
        <f>(4*A106)+F106+ROUNDDOWN(H106/2,0)+C115</f>
        <v>21</v>
      </c>
      <c r="C115" s="41">
        <v>0.0</v>
      </c>
      <c r="D115" s="42" t="s">
        <v>46</v>
      </c>
      <c r="E115" s="43" t="str">
        <f>94+ROUNDDOWN(H106/2,0)</f>
        <v>96</v>
      </c>
      <c r="F115" s="42" t="s">
        <v>47</v>
      </c>
      <c r="G115" s="46" t="s">
        <v>48</v>
      </c>
      <c r="H115" s="45" t="str">
        <f>ROUNDDOWN(E107/2,0)</f>
        <v>21</v>
      </c>
      <c r="I115" s="50" t="s">
        <v>49</v>
      </c>
      <c r="J115" s="51" t="s">
        <v>50</v>
      </c>
      <c r="K115" s="52" t="s">
        <v>51</v>
      </c>
      <c r="L115" s="13"/>
    </row>
    <row r="116">
      <c r="A116" s="40" t="s">
        <v>52</v>
      </c>
      <c r="B116" t="str">
        <f>(4*A106)+G106+ROUNDDOWN(H106/2,0)+C116</f>
        <v>23</v>
      </c>
      <c r="C116" s="41">
        <v>0.0</v>
      </c>
      <c r="D116" s="42" t="s">
        <v>53</v>
      </c>
      <c r="E116" s="43" t="str">
        <f>D106-1</f>
        <v>5</v>
      </c>
      <c r="F116" s="53" t="s">
        <v>54</v>
      </c>
      <c r="G116" s="54" t="s">
        <v>55</v>
      </c>
      <c r="H116" s="45" t="str">
        <f>ROUNDDOWN(E107/2,0)</f>
        <v>21</v>
      </c>
      <c r="I116" s="55" t="s">
        <v>56</v>
      </c>
      <c r="J116" s="22"/>
      <c r="K116" s="56"/>
      <c r="L116" s="13"/>
    </row>
    <row r="117">
      <c r="A117" s="40" t="s">
        <v>57</v>
      </c>
      <c r="B117" t="str">
        <f>(4*A106)+G106+ROUNDDOWN(H106/2,0)+C117</f>
        <v>23</v>
      </c>
      <c r="C117" s="41">
        <v>0.0</v>
      </c>
      <c r="D117" s="42" t="s">
        <v>58</v>
      </c>
      <c r="E117" s="43" t="str">
        <f>D106-1</f>
        <v>5</v>
      </c>
      <c r="F117" s="57"/>
      <c r="G117" s="33"/>
      <c r="H117" s="33"/>
      <c r="I117" s="58"/>
      <c r="J117" s="28"/>
      <c r="K117" s="59"/>
      <c r="L117" s="13"/>
    </row>
    <row r="118">
      <c r="A118" s="40" t="s">
        <v>59</v>
      </c>
      <c r="B118" t="str">
        <f>(4*A106)+E106+ROUNDDOWN(H106/2,0)+C118</f>
        <v>20</v>
      </c>
      <c r="C118" s="41">
        <v>0.0</v>
      </c>
      <c r="D118" s="60"/>
      <c r="E118" s="43"/>
      <c r="F118" s="60"/>
      <c r="I118" s="58"/>
      <c r="J118" s="28"/>
      <c r="K118" s="59"/>
      <c r="L118" s="13"/>
    </row>
    <row r="119">
      <c r="A119" s="40" t="s">
        <v>60</v>
      </c>
      <c r="B119" t="str">
        <f>(4*A106)+D106+ROUNDDOWN(H106/2,0)+C119</f>
        <v>24</v>
      </c>
      <c r="C119" s="41">
        <v>0.0</v>
      </c>
      <c r="D119" s="60"/>
      <c r="E119" s="43"/>
      <c r="F119" s="60"/>
      <c r="I119" s="58"/>
      <c r="J119" s="28"/>
      <c r="K119" s="59"/>
      <c r="L119" s="13"/>
    </row>
    <row r="120">
      <c r="A120" s="61" t="s">
        <v>61</v>
      </c>
      <c r="B120" s="20" t="str">
        <f>(4*A106)+D106+ROUNDDOWN(H106/2,0)+C120</f>
        <v>24</v>
      </c>
      <c r="C120" s="31">
        <v>0.0</v>
      </c>
      <c r="D120" s="62" t="s">
        <v>62</v>
      </c>
      <c r="E120" s="63" t="str">
        <f>100*A106</f>
        <v>400</v>
      </c>
      <c r="F120" s="16"/>
      <c r="G120" s="20"/>
      <c r="H120" s="20"/>
      <c r="I120" s="64"/>
      <c r="J120" s="48"/>
      <c r="K120" s="65"/>
      <c r="L120" s="13"/>
    </row>
    <row r="121">
      <c r="A121" s="24" t="s">
        <v>63</v>
      </c>
      <c r="B121" s="66" t="s">
        <v>103</v>
      </c>
      <c r="C121" s="33"/>
      <c r="D121" s="33"/>
      <c r="E121" s="33"/>
      <c r="F121" s="33"/>
      <c r="G121" s="33"/>
      <c r="H121" s="36"/>
      <c r="I121" s="67" t="s">
        <v>66</v>
      </c>
      <c r="J121" s="33"/>
      <c r="K121" s="23"/>
      <c r="L121" s="13"/>
    </row>
    <row r="122">
      <c r="A122" s="85" t="s">
        <v>104</v>
      </c>
      <c r="B122" s="62" t="s">
        <v>105</v>
      </c>
      <c r="C122" s="48"/>
      <c r="D122" s="48"/>
      <c r="E122" s="20"/>
      <c r="F122" s="20"/>
      <c r="G122" s="20"/>
      <c r="H122" s="15"/>
      <c r="I122" s="80" t="s">
        <v>106</v>
      </c>
      <c r="J122" s="20"/>
      <c r="K122" s="49"/>
      <c r="L122" s="13"/>
    </row>
    <row r="123">
      <c r="A123" s="24" t="s">
        <v>68</v>
      </c>
      <c r="B123" s="66" t="s">
        <v>69</v>
      </c>
      <c r="C123" s="25" t="s">
        <v>70</v>
      </c>
      <c r="D123" s="25" t="s">
        <v>20</v>
      </c>
      <c r="E123" s="22"/>
      <c r="F123" s="25" t="s">
        <v>71</v>
      </c>
      <c r="G123" s="22"/>
      <c r="H123" s="36"/>
      <c r="I123" s="67" t="s">
        <v>72</v>
      </c>
      <c r="J123" s="33"/>
      <c r="K123" s="23"/>
      <c r="L123" s="13"/>
    </row>
    <row r="124">
      <c r="A124" s="68"/>
      <c r="B124" s="69" t="s">
        <v>73</v>
      </c>
      <c r="C124" s="48"/>
      <c r="D124" s="62" t="s">
        <v>74</v>
      </c>
      <c r="E124" s="48"/>
      <c r="F124" s="62" t="s">
        <v>75</v>
      </c>
      <c r="G124" s="48"/>
      <c r="H124" s="15"/>
      <c r="I124" s="18"/>
      <c r="J124" s="20"/>
      <c r="K124" s="49"/>
      <c r="L124" s="13"/>
    </row>
    <row r="125">
      <c r="A125" s="24" t="s">
        <v>68</v>
      </c>
      <c r="B125" s="66" t="s">
        <v>69</v>
      </c>
      <c r="C125" s="25" t="s">
        <v>70</v>
      </c>
      <c r="D125" s="25" t="s">
        <v>20</v>
      </c>
      <c r="E125" s="22"/>
      <c r="F125" s="25" t="s">
        <v>71</v>
      </c>
      <c r="G125" s="22"/>
      <c r="H125" s="36"/>
      <c r="I125" s="67" t="s">
        <v>72</v>
      </c>
      <c r="J125" s="33"/>
      <c r="K125" s="23"/>
      <c r="L125" s="13"/>
    </row>
    <row r="126">
      <c r="A126" s="70"/>
      <c r="B126" s="71" t="s">
        <v>73</v>
      </c>
      <c r="C126" s="72"/>
      <c r="D126" s="3" t="s">
        <v>74</v>
      </c>
      <c r="E126" s="72"/>
      <c r="F126" s="3" t="s">
        <v>75</v>
      </c>
      <c r="G126" s="72"/>
      <c r="H126" s="73"/>
      <c r="I126" s="74"/>
      <c r="J126" s="5"/>
      <c r="K126" s="75"/>
      <c r="L126" s="13"/>
    </row>
    <row r="127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</row>
    <row r="128">
      <c r="A128" s="1" t="s">
        <v>180</v>
      </c>
      <c r="B128" s="2"/>
      <c r="C128" s="4" t="s">
        <v>3</v>
      </c>
      <c r="D128" s="77" t="s">
        <v>78</v>
      </c>
      <c r="E128" s="2"/>
      <c r="F128" s="78" t="s">
        <v>80</v>
      </c>
      <c r="G128" s="8"/>
      <c r="H128" s="2"/>
      <c r="I128" s="10" t="s">
        <v>4</v>
      </c>
      <c r="J128" s="11"/>
      <c r="K128" s="12"/>
      <c r="L128" s="13"/>
    </row>
    <row r="129">
      <c r="A129" s="14" t="s">
        <v>119</v>
      </c>
      <c r="B129" s="15"/>
      <c r="C129" s="16"/>
      <c r="D129" s="17"/>
      <c r="E129" s="15"/>
      <c r="F129" s="80" t="s">
        <v>86</v>
      </c>
      <c r="G129" s="20"/>
      <c r="H129" s="15"/>
      <c r="I129" s="55" t="s">
        <v>125</v>
      </c>
      <c r="J129" s="22"/>
      <c r="K129" s="23"/>
      <c r="L129" s="13"/>
    </row>
    <row r="130">
      <c r="A130" s="24" t="s">
        <v>6</v>
      </c>
      <c r="B130" s="25" t="s">
        <v>7</v>
      </c>
      <c r="C130" s="25" t="s">
        <v>8</v>
      </c>
      <c r="D130" s="25" t="s">
        <v>9</v>
      </c>
      <c r="E130" s="25" t="s">
        <v>10</v>
      </c>
      <c r="F130" s="25" t="s">
        <v>11</v>
      </c>
      <c r="G130" s="25" t="s">
        <v>12</v>
      </c>
      <c r="H130" s="26" t="s">
        <v>13</v>
      </c>
      <c r="I130" s="27"/>
      <c r="J130" s="28"/>
      <c r="K130" s="29"/>
      <c r="L130" s="13"/>
    </row>
    <row r="131">
      <c r="A131" s="30">
        <v>1.0</v>
      </c>
      <c r="B131" s="31">
        <v>6.0</v>
      </c>
      <c r="C131" s="31">
        <v>5.0</v>
      </c>
      <c r="D131" s="31">
        <v>4.0</v>
      </c>
      <c r="E131" s="31">
        <v>2.0</v>
      </c>
      <c r="F131" s="31">
        <v>3.0</v>
      </c>
      <c r="G131" s="31">
        <v>5.0</v>
      </c>
      <c r="H131" s="32">
        <v>4.0</v>
      </c>
      <c r="I131" s="27"/>
      <c r="J131" s="28"/>
      <c r="K131" s="29"/>
      <c r="L131" s="13"/>
    </row>
    <row r="132">
      <c r="A132" s="24" t="s">
        <v>14</v>
      </c>
      <c r="B132" s="33" t="str">
        <f>(4*A131)+E131+ROUNDDOWN(H131/2,0)+C132</f>
        <v>8</v>
      </c>
      <c r="C132" s="34">
        <v>0.0</v>
      </c>
      <c r="D132" s="35" t="s">
        <v>15</v>
      </c>
      <c r="E132" s="36" t="str">
        <f>50+(3*D131)</f>
        <v>62</v>
      </c>
      <c r="F132" s="37" t="s">
        <v>16</v>
      </c>
      <c r="G132" s="38" t="s">
        <v>17</v>
      </c>
      <c r="H132" s="39" t="s">
        <v>18</v>
      </c>
      <c r="I132" s="27"/>
      <c r="J132" s="28"/>
      <c r="K132" s="29"/>
      <c r="L132" s="13"/>
    </row>
    <row r="133">
      <c r="A133" s="40" t="s">
        <v>19</v>
      </c>
      <c r="B133" t="str">
        <f>(4*A131)+D131+ROUNDDOWN(H131/2,0)+C133</f>
        <v>10</v>
      </c>
      <c r="C133" s="41">
        <v>0.0</v>
      </c>
      <c r="D133" s="42" t="s">
        <v>20</v>
      </c>
      <c r="E133" s="43" t="str">
        <f>25+(G131*3)</f>
        <v>40</v>
      </c>
      <c r="F133" s="35" t="s">
        <v>21</v>
      </c>
      <c r="G133" s="44" t="s">
        <v>22</v>
      </c>
      <c r="H133" s="45" t="str">
        <f>ROUNDDOWN(E132/2,0)</f>
        <v>31</v>
      </c>
      <c r="I133" s="27"/>
      <c r="J133" s="28"/>
      <c r="K133" s="29"/>
      <c r="L133" s="13"/>
    </row>
    <row r="134">
      <c r="A134" s="40" t="s">
        <v>23</v>
      </c>
      <c r="B134" t="str">
        <f>(4*A131)+C131+ROUNDDOWN(H131/2,0)+C134</f>
        <v>11</v>
      </c>
      <c r="C134" s="41">
        <v>0.0</v>
      </c>
      <c r="D134" s="42" t="s">
        <v>24</v>
      </c>
      <c r="E134" s="43" t="str">
        <f>MROUND((D131+(G131*2))*2.5,5)</f>
        <v>35</v>
      </c>
      <c r="F134" s="42" t="s">
        <v>25</v>
      </c>
      <c r="G134" s="46" t="s">
        <v>26</v>
      </c>
      <c r="H134" s="45" t="str">
        <f>ROUNDDOWN(E132/2,0)</f>
        <v>31</v>
      </c>
      <c r="I134" s="27"/>
      <c r="J134" s="28"/>
      <c r="K134" s="29"/>
      <c r="L134" s="13"/>
    </row>
    <row r="135">
      <c r="A135" s="40" t="s">
        <v>27</v>
      </c>
      <c r="B135" t="str">
        <f>(4*A131)+C131+ROUNDDOWN(H131/2,0)+C135</f>
        <v>11</v>
      </c>
      <c r="C135" s="41">
        <v>0.0</v>
      </c>
      <c r="D135" s="42" t="s">
        <v>28</v>
      </c>
      <c r="E135" s="43" t="str">
        <f>ROUNDUP(F131/2,0)</f>
        <v>2</v>
      </c>
      <c r="F135" s="42" t="s">
        <v>29</v>
      </c>
      <c r="G135" s="46">
        <v>0.0</v>
      </c>
      <c r="H135" s="45" t="str">
        <f>ROUNDDOWN(E132/2,0)</f>
        <v>31</v>
      </c>
      <c r="I135" s="27"/>
      <c r="J135" s="28"/>
      <c r="K135" s="29"/>
      <c r="L135" s="13"/>
    </row>
    <row r="136">
      <c r="A136" s="40" t="s">
        <v>30</v>
      </c>
      <c r="B136" t="str">
        <f>(4*A131)+C131+ROUNDDOWN(H131/2,0)+C136</f>
        <v>11</v>
      </c>
      <c r="C136" s="41">
        <v>0.0</v>
      </c>
      <c r="D136" s="42" t="s">
        <v>31</v>
      </c>
      <c r="E136" s="43" t="str">
        <f>ROUNDUP(D131/2,0)</f>
        <v>2</v>
      </c>
      <c r="F136" s="42" t="s">
        <v>32</v>
      </c>
      <c r="G136" s="46">
        <v>0.0</v>
      </c>
      <c r="H136" s="45" t="str">
        <f>ROUNDDOWN(E132/2,0)</f>
        <v>31</v>
      </c>
      <c r="I136" s="27"/>
      <c r="J136" s="28"/>
      <c r="K136" s="29"/>
      <c r="L136" s="13"/>
    </row>
    <row r="137">
      <c r="A137" s="40" t="s">
        <v>33</v>
      </c>
      <c r="B137" t="str">
        <f>(4*A131)+F131+ROUNDDOWN(H131/2,0)+C137</f>
        <v>9</v>
      </c>
      <c r="C137" s="41">
        <v>0.0</v>
      </c>
      <c r="D137" s="42" t="s">
        <v>34</v>
      </c>
      <c r="E137" s="43" t="str">
        <f>((30+(D131*3)+(F131*3))+((D131+F131)*A131))</f>
        <v>58</v>
      </c>
      <c r="F137" s="42" t="s">
        <v>35</v>
      </c>
      <c r="G137" s="46" t="s">
        <v>36</v>
      </c>
      <c r="H137" s="45" t="str">
        <f>ROUNDDOWN(E132/2,0)</f>
        <v>31</v>
      </c>
      <c r="I137" s="27"/>
      <c r="J137" s="28"/>
      <c r="K137" s="29"/>
      <c r="L137" s="13"/>
    </row>
    <row r="138">
      <c r="A138" s="40" t="s">
        <v>37</v>
      </c>
      <c r="B138" t="str">
        <f>(4*A131)+B131+ROUNDDOWN(H131/2,0)+C138</f>
        <v>12</v>
      </c>
      <c r="C138" s="41">
        <v>0.0</v>
      </c>
      <c r="D138" s="42" t="s">
        <v>38</v>
      </c>
      <c r="E138" s="41">
        <v>0.0</v>
      </c>
      <c r="F138" s="42" t="s">
        <v>39</v>
      </c>
      <c r="G138" s="46" t="s">
        <v>40</v>
      </c>
      <c r="H138" s="45" t="str">
        <f>ROUNDDOWN(E132/2,0)</f>
        <v>31</v>
      </c>
      <c r="I138" s="27"/>
      <c r="J138" s="28"/>
      <c r="K138" s="29"/>
      <c r="L138" s="13"/>
    </row>
    <row r="139">
      <c r="A139" s="40" t="s">
        <v>41</v>
      </c>
      <c r="B139" t="str">
        <f>(4*A131)+F131+ROUNDDOWN(H131/2,0)+C139</f>
        <v>9</v>
      </c>
      <c r="C139" s="41">
        <v>0.0</v>
      </c>
      <c r="D139" s="42" t="s">
        <v>42</v>
      </c>
      <c r="E139" s="43" t="str">
        <f>H131</f>
        <v>4</v>
      </c>
      <c r="F139" s="42" t="s">
        <v>43</v>
      </c>
      <c r="G139" s="46" t="s">
        <v>44</v>
      </c>
      <c r="H139" s="45" t="str">
        <f>ROUNDDOWN(E132/2,0)</f>
        <v>31</v>
      </c>
      <c r="I139" s="47"/>
      <c r="J139" s="48"/>
      <c r="K139" s="49"/>
      <c r="L139" s="13"/>
    </row>
    <row r="140">
      <c r="A140" s="40" t="s">
        <v>45</v>
      </c>
      <c r="B140" t="str">
        <f>(4*A131)+F131+ROUNDDOWN(H131/2,0)+C140</f>
        <v>9</v>
      </c>
      <c r="C140" s="41">
        <v>0.0</v>
      </c>
      <c r="D140" s="42" t="s">
        <v>46</v>
      </c>
      <c r="E140" s="43" t="str">
        <f>94+ROUNDDOWN(H131/2,0)</f>
        <v>96</v>
      </c>
      <c r="F140" s="42" t="s">
        <v>47</v>
      </c>
      <c r="G140" s="46" t="s">
        <v>48</v>
      </c>
      <c r="H140" s="45" t="str">
        <f>ROUNDDOWN(E132/2,0)</f>
        <v>31</v>
      </c>
      <c r="I140" s="50" t="s">
        <v>49</v>
      </c>
      <c r="J140" s="51" t="s">
        <v>50</v>
      </c>
      <c r="K140" s="52" t="s">
        <v>51</v>
      </c>
      <c r="L140" s="13"/>
    </row>
    <row r="141">
      <c r="A141" s="40" t="s">
        <v>52</v>
      </c>
      <c r="B141" t="str">
        <f>(4*A131)+G131+ROUNDDOWN(H131/2,0)+C141</f>
        <v>11</v>
      </c>
      <c r="C141" s="41">
        <v>0.0</v>
      </c>
      <c r="D141" s="42" t="s">
        <v>53</v>
      </c>
      <c r="E141" s="43" t="str">
        <f>D131-1</f>
        <v>3</v>
      </c>
      <c r="F141" s="53" t="s">
        <v>54</v>
      </c>
      <c r="G141" s="54" t="s">
        <v>55</v>
      </c>
      <c r="H141" s="45" t="str">
        <f>ROUNDDOWN(E132/2,0)</f>
        <v>31</v>
      </c>
      <c r="I141" s="55" t="s">
        <v>56</v>
      </c>
      <c r="J141" s="22"/>
      <c r="K141" s="56"/>
      <c r="L141" s="13"/>
    </row>
    <row r="142">
      <c r="A142" s="40" t="s">
        <v>57</v>
      </c>
      <c r="B142" t="str">
        <f>(4*A131)+G131+ROUNDDOWN(H131/2,0)+C142</f>
        <v>11</v>
      </c>
      <c r="C142" s="41">
        <v>0.0</v>
      </c>
      <c r="D142" s="42" t="s">
        <v>58</v>
      </c>
      <c r="E142" s="43" t="str">
        <f>D131-1</f>
        <v>3</v>
      </c>
      <c r="F142" s="57"/>
      <c r="G142" s="33"/>
      <c r="H142" s="33"/>
      <c r="I142" s="58"/>
      <c r="J142" s="28"/>
      <c r="K142" s="59"/>
      <c r="L142" s="13"/>
    </row>
    <row r="143">
      <c r="A143" s="40" t="s">
        <v>59</v>
      </c>
      <c r="B143" t="str">
        <f>(4*A131)+E131+ROUNDDOWN(H131/2,0)+C143</f>
        <v>8</v>
      </c>
      <c r="C143" s="41">
        <v>0.0</v>
      </c>
      <c r="D143" s="60"/>
      <c r="E143" s="43"/>
      <c r="F143" s="60"/>
      <c r="I143" s="58"/>
      <c r="J143" s="28"/>
      <c r="K143" s="59"/>
      <c r="L143" s="13"/>
    </row>
    <row r="144">
      <c r="A144" s="40" t="s">
        <v>60</v>
      </c>
      <c r="B144" t="str">
        <f>(4*A131)+D131+ROUNDDOWN(H131/2,0)+C144</f>
        <v>10</v>
      </c>
      <c r="C144" s="41">
        <v>0.0</v>
      </c>
      <c r="D144" s="60"/>
      <c r="E144" s="43"/>
      <c r="F144" s="60"/>
      <c r="I144" s="58"/>
      <c r="J144" s="28"/>
      <c r="K144" s="59"/>
      <c r="L144" s="13"/>
    </row>
    <row r="145">
      <c r="A145" s="61" t="s">
        <v>61</v>
      </c>
      <c r="B145" s="20" t="str">
        <f>(4*A131)+D131+ROUNDDOWN(H131/2,0)+C145</f>
        <v>10</v>
      </c>
      <c r="C145" s="31">
        <v>0.0</v>
      </c>
      <c r="D145" s="62" t="s">
        <v>62</v>
      </c>
      <c r="E145" s="63" t="str">
        <f>100*A131</f>
        <v>100</v>
      </c>
      <c r="F145" s="16"/>
      <c r="G145" s="20"/>
      <c r="H145" s="20"/>
      <c r="I145" s="64"/>
      <c r="J145" s="48"/>
      <c r="K145" s="65"/>
      <c r="L145" s="13"/>
    </row>
    <row r="146">
      <c r="A146" s="24" t="s">
        <v>63</v>
      </c>
      <c r="B146" s="66" t="s">
        <v>103</v>
      </c>
      <c r="C146" s="33"/>
      <c r="D146" s="33"/>
      <c r="E146" s="33"/>
      <c r="F146" s="33"/>
      <c r="G146" s="33"/>
      <c r="H146" s="36"/>
      <c r="I146" s="67" t="s">
        <v>66</v>
      </c>
      <c r="J146" s="33"/>
      <c r="K146" s="23"/>
      <c r="L146" s="13"/>
    </row>
    <row r="147">
      <c r="A147" s="85" t="s">
        <v>104</v>
      </c>
      <c r="B147" s="62" t="s">
        <v>105</v>
      </c>
      <c r="C147" s="48"/>
      <c r="D147" s="48"/>
      <c r="E147" s="20"/>
      <c r="F147" s="20"/>
      <c r="G147" s="20"/>
      <c r="H147" s="15"/>
      <c r="I147" s="80" t="s">
        <v>106</v>
      </c>
      <c r="J147" s="20"/>
      <c r="K147" s="49"/>
      <c r="L147" s="13"/>
    </row>
    <row r="148">
      <c r="A148" s="24" t="s">
        <v>68</v>
      </c>
      <c r="B148" s="66" t="s">
        <v>69</v>
      </c>
      <c r="C148" s="25" t="s">
        <v>70</v>
      </c>
      <c r="D148" s="25" t="s">
        <v>20</v>
      </c>
      <c r="E148" s="22"/>
      <c r="F148" s="25" t="s">
        <v>71</v>
      </c>
      <c r="G148" s="22"/>
      <c r="H148" s="36"/>
      <c r="I148" s="67" t="s">
        <v>72</v>
      </c>
      <c r="J148" s="33"/>
      <c r="K148" s="23"/>
      <c r="L148" s="13"/>
    </row>
    <row r="149">
      <c r="A149" s="68"/>
      <c r="B149" s="69" t="s">
        <v>73</v>
      </c>
      <c r="C149" s="48"/>
      <c r="D149" s="62" t="s">
        <v>74</v>
      </c>
      <c r="E149" s="48"/>
      <c r="F149" s="62" t="s">
        <v>75</v>
      </c>
      <c r="G149" s="48"/>
      <c r="H149" s="15"/>
      <c r="I149" s="18"/>
      <c r="J149" s="20"/>
      <c r="K149" s="49"/>
      <c r="L149" s="13"/>
    </row>
    <row r="150">
      <c r="A150" s="24" t="s">
        <v>68</v>
      </c>
      <c r="B150" s="66" t="s">
        <v>69</v>
      </c>
      <c r="C150" s="25" t="s">
        <v>70</v>
      </c>
      <c r="D150" s="25" t="s">
        <v>20</v>
      </c>
      <c r="E150" s="22"/>
      <c r="F150" s="25" t="s">
        <v>71</v>
      </c>
      <c r="G150" s="22"/>
      <c r="H150" s="36"/>
      <c r="I150" s="67" t="s">
        <v>72</v>
      </c>
      <c r="J150" s="33"/>
      <c r="K150" s="23"/>
      <c r="L150" s="13"/>
    </row>
    <row r="151">
      <c r="A151" s="70"/>
      <c r="B151" s="71" t="s">
        <v>73</v>
      </c>
      <c r="C151" s="72"/>
      <c r="D151" s="3" t="s">
        <v>74</v>
      </c>
      <c r="E151" s="72"/>
      <c r="F151" s="3" t="s">
        <v>75</v>
      </c>
      <c r="G151" s="72"/>
      <c r="H151" s="73"/>
      <c r="I151" s="74"/>
      <c r="J151" s="5"/>
      <c r="K151" s="75"/>
      <c r="L151" s="13"/>
    </row>
    <row r="152">
      <c r="A152" s="109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</row>
    <row r="153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</row>
    <row r="154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</row>
    <row r="155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</row>
    <row r="156">
      <c r="A156" s="110"/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</row>
    <row r="157">
      <c r="A157" s="110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</row>
    <row r="158">
      <c r="A158" s="110"/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</row>
    <row r="159">
      <c r="A159" s="11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</row>
    <row r="160">
      <c r="A160" s="110"/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</row>
    <row r="161">
      <c r="A161" s="110"/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</row>
    <row r="162">
      <c r="A162" s="110"/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</row>
    <row r="163">
      <c r="A163" s="110"/>
      <c r="B163" s="110"/>
      <c r="C163" s="110"/>
      <c r="D163" s="110"/>
      <c r="E163" s="110"/>
      <c r="F163" s="110"/>
      <c r="G163" s="110"/>
      <c r="H163" s="110"/>
      <c r="I163" s="110"/>
      <c r="J163" s="110"/>
      <c r="K163" s="110"/>
    </row>
    <row r="164">
      <c r="A164" s="110"/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</row>
    <row r="165">
      <c r="A165" s="110"/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</row>
    <row r="166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</row>
    <row r="167">
      <c r="A167" s="110"/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</row>
    <row r="168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</row>
    <row r="169">
      <c r="A169" s="110"/>
      <c r="B169" s="110"/>
      <c r="C169" s="110"/>
      <c r="D169" s="110"/>
      <c r="E169" s="110"/>
      <c r="F169" s="110"/>
      <c r="G169" s="110"/>
      <c r="H169" s="110"/>
      <c r="I169" s="110"/>
      <c r="J169" s="110"/>
      <c r="K169" s="110"/>
    </row>
    <row r="170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</row>
    <row r="171">
      <c r="A171" s="110"/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</row>
    <row r="172">
      <c r="A172" s="110"/>
      <c r="B172" s="110"/>
      <c r="C172" s="110"/>
      <c r="D172" s="110"/>
      <c r="E172" s="110"/>
      <c r="F172" s="110"/>
      <c r="G172" s="110"/>
      <c r="H172" s="110"/>
      <c r="I172" s="110"/>
      <c r="J172" s="110"/>
      <c r="K172" s="110"/>
    </row>
    <row r="173">
      <c r="A173" s="110"/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</row>
    <row r="174">
      <c r="A174" s="110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</row>
    <row r="175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</row>
    <row r="176">
      <c r="A176" s="110"/>
      <c r="B176" s="110"/>
      <c r="C176" s="110"/>
      <c r="D176" s="110"/>
      <c r="E176" s="110"/>
      <c r="F176" s="110"/>
      <c r="G176" s="110"/>
      <c r="H176" s="110"/>
      <c r="I176" s="110"/>
      <c r="J176" s="110"/>
      <c r="K176" s="110"/>
    </row>
    <row r="177">
      <c r="A177" s="110"/>
      <c r="B177" s="110"/>
      <c r="C177" s="110"/>
      <c r="D177" s="110"/>
      <c r="E177" s="110"/>
      <c r="F177" s="110"/>
      <c r="G177" s="110"/>
      <c r="H177" s="110"/>
      <c r="I177" s="110"/>
      <c r="J177" s="110"/>
      <c r="K177" s="110"/>
    </row>
    <row r="178">
      <c r="A178" s="110"/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</row>
    <row r="179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0"/>
    </row>
    <row r="180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</row>
    <row r="181">
      <c r="A181" s="110"/>
      <c r="B181" s="110"/>
      <c r="C181" s="110"/>
      <c r="D181" s="110"/>
      <c r="E181" s="110"/>
      <c r="F181" s="110"/>
      <c r="G181" s="110"/>
      <c r="H181" s="110"/>
      <c r="I181" s="110"/>
      <c r="J181" s="110"/>
      <c r="K181" s="110"/>
    </row>
    <row r="182">
      <c r="A182" s="110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</row>
    <row r="183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</row>
    <row r="184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</row>
    <row r="185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</row>
    <row r="186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</row>
    <row r="187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</row>
    <row r="188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</row>
    <row r="189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</row>
    <row r="190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</row>
    <row r="191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</row>
    <row r="192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</row>
    <row r="193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</row>
    <row r="194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</row>
    <row r="195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</row>
    <row r="196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</row>
    <row r="197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</row>
    <row r="198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</row>
    <row r="199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</row>
    <row r="200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</row>
    <row r="201">
      <c r="A201" s="110"/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</row>
    <row r="202">
      <c r="A202" s="110"/>
      <c r="B202" s="110"/>
      <c r="C202" s="110"/>
      <c r="D202" s="110"/>
      <c r="E202" s="110"/>
      <c r="F202" s="110"/>
      <c r="G202" s="110"/>
      <c r="H202" s="110"/>
      <c r="I202" s="110"/>
      <c r="J202" s="110"/>
      <c r="K202" s="110"/>
    </row>
  </sheetData>
  <mergeCells count="175">
    <mergeCell ref="I128:K128"/>
    <mergeCell ref="J131:K131"/>
    <mergeCell ref="J134:K134"/>
    <mergeCell ref="J135:K135"/>
    <mergeCell ref="I121:K121"/>
    <mergeCell ref="I122:K122"/>
    <mergeCell ref="I123:K123"/>
    <mergeCell ref="I124:K124"/>
    <mergeCell ref="I125:K125"/>
    <mergeCell ref="I126:K126"/>
    <mergeCell ref="I147:K147"/>
    <mergeCell ref="G73:H73"/>
    <mergeCell ref="G74:H74"/>
    <mergeCell ref="D78:E78"/>
    <mergeCell ref="D79:E79"/>
    <mergeCell ref="I78:K78"/>
    <mergeCell ref="J79:K79"/>
    <mergeCell ref="J83:K83"/>
    <mergeCell ref="J84:K84"/>
    <mergeCell ref="J85:K85"/>
    <mergeCell ref="J86:K86"/>
    <mergeCell ref="G24:H24"/>
    <mergeCell ref="G25:H25"/>
    <mergeCell ref="G151:H151"/>
    <mergeCell ref="G48:H48"/>
    <mergeCell ref="G49:H49"/>
    <mergeCell ref="G72:H72"/>
    <mergeCell ref="G101:H101"/>
    <mergeCell ref="D2:E2"/>
    <mergeCell ref="D3:E3"/>
    <mergeCell ref="J107:K107"/>
    <mergeCell ref="J108:K108"/>
    <mergeCell ref="J110:K110"/>
    <mergeCell ref="J111:K111"/>
    <mergeCell ref="J112:K112"/>
    <mergeCell ref="J113:K113"/>
    <mergeCell ref="J114:K114"/>
    <mergeCell ref="J132:K132"/>
    <mergeCell ref="J133:K133"/>
    <mergeCell ref="I148:K148"/>
    <mergeCell ref="I149:K149"/>
    <mergeCell ref="J55:K55"/>
    <mergeCell ref="J56:K56"/>
    <mergeCell ref="J57:K57"/>
    <mergeCell ref="J58:K58"/>
    <mergeCell ref="I47:K47"/>
    <mergeCell ref="G47:H47"/>
    <mergeCell ref="J30:K30"/>
    <mergeCell ref="I49:K49"/>
    <mergeCell ref="I50:K50"/>
    <mergeCell ref="J53:K53"/>
    <mergeCell ref="J54:K54"/>
    <mergeCell ref="J61:K61"/>
    <mergeCell ref="I74:K74"/>
    <mergeCell ref="J59:K59"/>
    <mergeCell ref="I103:K103"/>
    <mergeCell ref="J104:K104"/>
    <mergeCell ref="J109:K109"/>
    <mergeCell ref="I101:K101"/>
    <mergeCell ref="I100:K100"/>
    <mergeCell ref="I75:K75"/>
    <mergeCell ref="I72:K72"/>
    <mergeCell ref="I73:K73"/>
    <mergeCell ref="J80:K80"/>
    <mergeCell ref="J81:K81"/>
    <mergeCell ref="J106:K106"/>
    <mergeCell ref="J105:K105"/>
    <mergeCell ref="J87:K87"/>
    <mergeCell ref="J88:K88"/>
    <mergeCell ref="I96:K96"/>
    <mergeCell ref="I97:K97"/>
    <mergeCell ref="I98:K98"/>
    <mergeCell ref="I99:K99"/>
    <mergeCell ref="J89:K89"/>
    <mergeCell ref="J82:K82"/>
    <mergeCell ref="G100:H100"/>
    <mergeCell ref="D97:H97"/>
    <mergeCell ref="G98:H98"/>
    <mergeCell ref="G99:H99"/>
    <mergeCell ref="A103:B103"/>
    <mergeCell ref="A104:B104"/>
    <mergeCell ref="A78:B78"/>
    <mergeCell ref="A79:B79"/>
    <mergeCell ref="G75:H75"/>
    <mergeCell ref="D103:E103"/>
    <mergeCell ref="F103:H103"/>
    <mergeCell ref="D104:E104"/>
    <mergeCell ref="F104:H104"/>
    <mergeCell ref="F78:H78"/>
    <mergeCell ref="F79:H79"/>
    <mergeCell ref="G123:H123"/>
    <mergeCell ref="G124:H124"/>
    <mergeCell ref="G150:H150"/>
    <mergeCell ref="G148:H148"/>
    <mergeCell ref="G149:H149"/>
    <mergeCell ref="D147:H147"/>
    <mergeCell ref="A128:B128"/>
    <mergeCell ref="A129:B129"/>
    <mergeCell ref="G126:H126"/>
    <mergeCell ref="D128:E128"/>
    <mergeCell ref="F128:H128"/>
    <mergeCell ref="D129:E129"/>
    <mergeCell ref="F129:H129"/>
    <mergeCell ref="D122:H122"/>
    <mergeCell ref="G125:H125"/>
    <mergeCell ref="I20:K20"/>
    <mergeCell ref="I21:K21"/>
    <mergeCell ref="A27:B27"/>
    <mergeCell ref="A28:B28"/>
    <mergeCell ref="J28:K28"/>
    <mergeCell ref="G23:H23"/>
    <mergeCell ref="A1:K1"/>
    <mergeCell ref="A2:B2"/>
    <mergeCell ref="F2:H2"/>
    <mergeCell ref="I2:K2"/>
    <mergeCell ref="A3:B3"/>
    <mergeCell ref="I23:K23"/>
    <mergeCell ref="F3:H3"/>
    <mergeCell ref="J3:K3"/>
    <mergeCell ref="J4:K4"/>
    <mergeCell ref="J5:K5"/>
    <mergeCell ref="J6:K6"/>
    <mergeCell ref="J7:K7"/>
    <mergeCell ref="G22:H22"/>
    <mergeCell ref="I22:K22"/>
    <mergeCell ref="J8:K8"/>
    <mergeCell ref="J9:K9"/>
    <mergeCell ref="J10:K10"/>
    <mergeCell ref="J11:K11"/>
    <mergeCell ref="J12:K12"/>
    <mergeCell ref="J13:K13"/>
    <mergeCell ref="J62:K62"/>
    <mergeCell ref="J31:K31"/>
    <mergeCell ref="J32:K32"/>
    <mergeCell ref="J33:K33"/>
    <mergeCell ref="J34:K34"/>
    <mergeCell ref="J35:K35"/>
    <mergeCell ref="J38:K38"/>
    <mergeCell ref="I48:K48"/>
    <mergeCell ref="I52:K52"/>
    <mergeCell ref="F52:H52"/>
    <mergeCell ref="D52:E52"/>
    <mergeCell ref="A52:B52"/>
    <mergeCell ref="A53:B53"/>
    <mergeCell ref="F53:H53"/>
    <mergeCell ref="D53:E53"/>
    <mergeCell ref="G50:H50"/>
    <mergeCell ref="I70:K70"/>
    <mergeCell ref="I71:K71"/>
    <mergeCell ref="J36:K36"/>
    <mergeCell ref="J37:K37"/>
    <mergeCell ref="I45:K45"/>
    <mergeCell ref="I46:K46"/>
    <mergeCell ref="D46:H46"/>
    <mergeCell ref="D71:H71"/>
    <mergeCell ref="J60:K60"/>
    <mergeCell ref="J63:K63"/>
    <mergeCell ref="I27:K27"/>
    <mergeCell ref="J29:K29"/>
    <mergeCell ref="D21:H21"/>
    <mergeCell ref="I24:K24"/>
    <mergeCell ref="I25:K25"/>
    <mergeCell ref="D28:E28"/>
    <mergeCell ref="F28:H28"/>
    <mergeCell ref="D27:E27"/>
    <mergeCell ref="F27:H27"/>
    <mergeCell ref="I150:K150"/>
    <mergeCell ref="I146:K146"/>
    <mergeCell ref="J129:K129"/>
    <mergeCell ref="J130:K130"/>
    <mergeCell ref="I151:K151"/>
    <mergeCell ref="J136:K136"/>
    <mergeCell ref="J137:K137"/>
    <mergeCell ref="J138:K138"/>
    <mergeCell ref="J139:K139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sheetData>
    <row r="1">
      <c r="A1" s="1" t="s">
        <v>0</v>
      </c>
      <c r="B1" s="2"/>
      <c r="C1" s="4" t="s">
        <v>3</v>
      </c>
      <c r="D1" s="6"/>
      <c r="E1" s="2"/>
      <c r="F1" s="9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19"/>
      <c r="G2" s="20"/>
      <c r="H2" s="15"/>
      <c r="I2" s="21"/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7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26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>
        <v>0.0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>
        <v>0.0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36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40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44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48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9">
    <mergeCell ref="J2:K2"/>
    <mergeCell ref="J3:K3"/>
    <mergeCell ref="J4:K4"/>
    <mergeCell ref="J5:K5"/>
    <mergeCell ref="J6:K6"/>
    <mergeCell ref="J7:K7"/>
    <mergeCell ref="J8:K8"/>
    <mergeCell ref="A1:B1"/>
    <mergeCell ref="D1:E1"/>
    <mergeCell ref="F1:H1"/>
    <mergeCell ref="I1:K1"/>
    <mergeCell ref="A2:B2"/>
    <mergeCell ref="D2:E2"/>
    <mergeCell ref="F2:H2"/>
    <mergeCell ref="I21:K21"/>
    <mergeCell ref="G21:H21"/>
    <mergeCell ref="G22:H22"/>
    <mergeCell ref="I22:K22"/>
    <mergeCell ref="G23:H23"/>
    <mergeCell ref="I23:K23"/>
    <mergeCell ref="G24:H24"/>
    <mergeCell ref="I24:K24"/>
    <mergeCell ref="J9:K9"/>
    <mergeCell ref="J10:K10"/>
    <mergeCell ref="J11:K11"/>
    <mergeCell ref="J12:K12"/>
    <mergeCell ref="I19:K19"/>
    <mergeCell ref="D20:H20"/>
    <mergeCell ref="I20:K20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5.0"/>
    <col customWidth="1" min="2" max="2" width="13.14"/>
    <col customWidth="1" min="3" max="3" width="9.43"/>
    <col customWidth="1" min="4" max="4" width="11.29"/>
    <col customWidth="1" min="5" max="5" width="8.86"/>
    <col customWidth="1" min="6" max="6" width="11.57"/>
    <col customWidth="1" min="7" max="7" width="8.43"/>
    <col customWidth="1" min="8" max="8" width="8.71"/>
  </cols>
  <sheetData>
    <row r="1">
      <c r="A1" s="1" t="s">
        <v>1</v>
      </c>
      <c r="B1" s="2"/>
      <c r="C1" s="4" t="s">
        <v>3</v>
      </c>
      <c r="D1" s="6"/>
      <c r="E1" s="2"/>
      <c r="F1" s="7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18"/>
      <c r="G2" s="20"/>
      <c r="H2" s="15"/>
      <c r="I2" s="21"/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7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95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 t="s">
        <v>96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 t="s">
        <v>97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98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100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101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102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9">
    <mergeCell ref="J2:K2"/>
    <mergeCell ref="J3:K3"/>
    <mergeCell ref="J4:K4"/>
    <mergeCell ref="J5:K5"/>
    <mergeCell ref="J6:K6"/>
    <mergeCell ref="J7:K7"/>
    <mergeCell ref="J8:K8"/>
    <mergeCell ref="A1:B1"/>
    <mergeCell ref="D1:E1"/>
    <mergeCell ref="F1:H1"/>
    <mergeCell ref="I1:K1"/>
    <mergeCell ref="A2:B2"/>
    <mergeCell ref="D2:E2"/>
    <mergeCell ref="F2:H2"/>
    <mergeCell ref="I21:K21"/>
    <mergeCell ref="G21:H21"/>
    <mergeCell ref="G22:H22"/>
    <mergeCell ref="I22:K22"/>
    <mergeCell ref="G23:H23"/>
    <mergeCell ref="I23:K23"/>
    <mergeCell ref="G24:H24"/>
    <mergeCell ref="I24:K24"/>
    <mergeCell ref="J9:K9"/>
    <mergeCell ref="J10:K10"/>
    <mergeCell ref="J11:K11"/>
    <mergeCell ref="J12:K12"/>
    <mergeCell ref="I19:K19"/>
    <mergeCell ref="D20:H20"/>
    <mergeCell ref="I20:K20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5.0"/>
    <col customWidth="1" min="2" max="2" width="13.14"/>
    <col customWidth="1" min="3" max="3" width="9.43"/>
    <col customWidth="1" min="4" max="4" width="11.29"/>
    <col customWidth="1" min="5" max="5" width="10.0"/>
    <col customWidth="1" min="6" max="6" width="11.57"/>
    <col customWidth="1" min="7" max="7" width="8.43"/>
    <col customWidth="1" min="8" max="8" width="14.43"/>
    <col customWidth="1" min="12" max="12" width="22.43"/>
    <col customWidth="1" min="13" max="13" width="5.71"/>
  </cols>
  <sheetData>
    <row r="1">
      <c r="A1" s="1" t="s">
        <v>1</v>
      </c>
      <c r="B1" s="2"/>
      <c r="C1" s="4" t="s">
        <v>3</v>
      </c>
      <c r="D1" s="77" t="s">
        <v>118</v>
      </c>
      <c r="E1" s="2"/>
      <c r="F1" s="78" t="s">
        <v>120</v>
      </c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80" t="s">
        <v>122</v>
      </c>
      <c r="G2" s="20"/>
      <c r="H2" s="15"/>
      <c r="I2" s="55" t="s">
        <v>125</v>
      </c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83" t="s">
        <v>89</v>
      </c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100+(3*D4)</f>
        <v>115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55+(G4*3)</f>
        <v>70</v>
      </c>
      <c r="F6" s="35" t="s">
        <v>21</v>
      </c>
      <c r="G6" s="44" t="s">
        <v>22</v>
      </c>
      <c r="H6" s="45" t="str">
        <f>ROUNDDOWN(E5/2,0)</f>
        <v>57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128</v>
      </c>
      <c r="H7" s="45" t="str">
        <f>ROUNDDOWN(E5/2,0)</f>
        <v>57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 t="s">
        <v>130</v>
      </c>
      <c r="H8" s="45" t="str">
        <f>ROUNDDOWN(E5/2,0)</f>
        <v>57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 t="s">
        <v>36</v>
      </c>
      <c r="H9" s="45" t="str">
        <f>ROUNDDOWN(E5/2,0)</f>
        <v>57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40</v>
      </c>
      <c r="H10" s="45" t="str">
        <f>ROUNDDOWN(E5/2,0)</f>
        <v>57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1.0</v>
      </c>
      <c r="F11" s="42" t="s">
        <v>39</v>
      </c>
      <c r="G11" s="46" t="s">
        <v>44</v>
      </c>
      <c r="H11" s="45" t="str">
        <f>ROUNDDOWN(E5/2,0)</f>
        <v>57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48</v>
      </c>
      <c r="H12" s="45" t="str">
        <f>ROUNDDOWN(E5/2,0)</f>
        <v>57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99</v>
      </c>
      <c r="H13" s="45" t="str">
        <f>ROUNDDOWN(E5/2,0)</f>
        <v>57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84"/>
      <c r="H14" s="45" t="str">
        <f>ROUNDDOWN(E5/2,0)</f>
        <v>57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>
      <c r="A26" s="1" t="s">
        <v>134</v>
      </c>
      <c r="B26" s="2"/>
      <c r="C26" s="4" t="s">
        <v>3</v>
      </c>
      <c r="D26" s="77" t="s">
        <v>78</v>
      </c>
      <c r="E26" s="2"/>
      <c r="F26" s="78" t="s">
        <v>135</v>
      </c>
      <c r="G26" s="8"/>
      <c r="H26" s="2"/>
      <c r="I26" s="10" t="s">
        <v>4</v>
      </c>
      <c r="J26" s="11"/>
      <c r="K26" s="12"/>
      <c r="L26" s="40" t="s">
        <v>136</v>
      </c>
      <c r="M26" s="91" t="s">
        <v>137</v>
      </c>
    </row>
    <row r="27">
      <c r="A27" s="14" t="s">
        <v>138</v>
      </c>
      <c r="B27" s="15"/>
      <c r="C27" s="16"/>
      <c r="D27" s="17"/>
      <c r="E27" s="15"/>
      <c r="F27" s="80" t="s">
        <v>86</v>
      </c>
      <c r="G27" s="20"/>
      <c r="H27" s="15"/>
      <c r="I27" s="55" t="s">
        <v>125</v>
      </c>
      <c r="J27" s="22"/>
      <c r="K27" s="23"/>
      <c r="L27" s="40" t="s">
        <v>139</v>
      </c>
      <c r="M27" s="91">
        <v>1.0</v>
      </c>
    </row>
    <row r="28">
      <c r="A28" s="24" t="s">
        <v>6</v>
      </c>
      <c r="B28" s="25" t="s">
        <v>7</v>
      </c>
      <c r="C28" s="25" t="s">
        <v>8</v>
      </c>
      <c r="D28" s="25" t="s">
        <v>9</v>
      </c>
      <c r="E28" s="25" t="s">
        <v>10</v>
      </c>
      <c r="F28" s="25" t="s">
        <v>11</v>
      </c>
      <c r="G28" s="25" t="s">
        <v>12</v>
      </c>
      <c r="H28" s="26" t="s">
        <v>13</v>
      </c>
      <c r="I28" s="83" t="s">
        <v>89</v>
      </c>
      <c r="J28" s="28"/>
      <c r="K28" s="29"/>
      <c r="L28" s="40" t="s">
        <v>103</v>
      </c>
      <c r="M28" s="91">
        <v>1.0</v>
      </c>
    </row>
    <row r="29">
      <c r="A29" s="30">
        <v>8.0</v>
      </c>
      <c r="B29" s="31">
        <v>7.0</v>
      </c>
      <c r="C29" s="31">
        <v>5.0</v>
      </c>
      <c r="D29" s="31">
        <v>6.0</v>
      </c>
      <c r="E29" s="31">
        <v>6.0</v>
      </c>
      <c r="F29" s="31">
        <v>6.0</v>
      </c>
      <c r="G29" s="31">
        <v>5.0</v>
      </c>
      <c r="H29" s="92">
        <v>5.0</v>
      </c>
      <c r="I29" s="94" t="s">
        <v>140</v>
      </c>
      <c r="J29" s="82" t="s">
        <v>141</v>
      </c>
      <c r="K29" s="29"/>
      <c r="L29" s="40" t="s">
        <v>142</v>
      </c>
    </row>
    <row r="30">
      <c r="A30" s="24" t="s">
        <v>14</v>
      </c>
      <c r="B30" s="33" t="str">
        <f>(4*A29)+E29+ROUNDDOWN(H29/2,0)+C30</f>
        <v>40</v>
      </c>
      <c r="C30" s="34">
        <v>0.0</v>
      </c>
      <c r="D30" s="35" t="s">
        <v>15</v>
      </c>
      <c r="E30" s="36" t="str">
        <f>55+(3*D29)</f>
        <v>73</v>
      </c>
      <c r="F30" s="37" t="s">
        <v>16</v>
      </c>
      <c r="G30" s="38" t="s">
        <v>17</v>
      </c>
      <c r="H30" s="39" t="s">
        <v>18</v>
      </c>
      <c r="I30" s="83" t="s">
        <v>144</v>
      </c>
      <c r="J30" s="28"/>
      <c r="K30" s="29"/>
      <c r="L30" s="13"/>
    </row>
    <row r="31">
      <c r="A31" s="40" t="s">
        <v>19</v>
      </c>
      <c r="B31" t="str">
        <f>(4*A29)+D29+ROUNDDOWN(H29/2,0)+C31</f>
        <v>40</v>
      </c>
      <c r="C31" s="41">
        <v>0.0</v>
      </c>
      <c r="D31" s="42" t="s">
        <v>20</v>
      </c>
      <c r="E31" s="43" t="str">
        <f>25+(G29*3)</f>
        <v>40</v>
      </c>
      <c r="F31" s="35" t="s">
        <v>21</v>
      </c>
      <c r="G31" s="44" t="s">
        <v>22</v>
      </c>
      <c r="H31" s="89" t="str">
        <f>ROUNDDOWN(E30/2,0)</f>
        <v>36</v>
      </c>
      <c r="I31" s="105" t="s">
        <v>148</v>
      </c>
      <c r="J31" s="82" t="s">
        <v>153</v>
      </c>
      <c r="K31" s="29"/>
      <c r="L31" s="13"/>
    </row>
    <row r="32">
      <c r="A32" s="40" t="s">
        <v>23</v>
      </c>
      <c r="B32" t="str">
        <f>(4*A29)+C29+ROUNDDOWN(H29/2,0)+C32</f>
        <v>39</v>
      </c>
      <c r="C32" s="41">
        <v>0.0</v>
      </c>
      <c r="D32" s="42" t="s">
        <v>24</v>
      </c>
      <c r="E32" s="43" t="str">
        <f>MROUND((D29+(G29*2))*2.5,5)</f>
        <v>40</v>
      </c>
      <c r="F32" s="42" t="s">
        <v>25</v>
      </c>
      <c r="G32" s="46" t="s">
        <v>128</v>
      </c>
      <c r="H32" s="45" t="str">
        <f>ROUNDDOWN(E30/2,0)</f>
        <v>36</v>
      </c>
      <c r="I32" s="83" t="s">
        <v>157</v>
      </c>
      <c r="J32" s="82" t="s">
        <v>158</v>
      </c>
      <c r="K32" s="29"/>
      <c r="L32" s="13"/>
    </row>
    <row r="33">
      <c r="A33" s="40" t="s">
        <v>27</v>
      </c>
      <c r="B33" t="str">
        <f>(4*A29)+C29+ROUNDDOWN(H29/2,0)+C33</f>
        <v>39</v>
      </c>
      <c r="C33" s="41">
        <v>0.0</v>
      </c>
      <c r="D33" s="42" t="s">
        <v>28</v>
      </c>
      <c r="E33" s="43" t="str">
        <f>ROUNDUP(F29/2,0) +1</f>
        <v>4</v>
      </c>
      <c r="F33" s="42" t="s">
        <v>29</v>
      </c>
      <c r="G33" s="46" t="s">
        <v>130</v>
      </c>
      <c r="H33" s="45" t="str">
        <f>ROUNDDOWN(E30/2,0)</f>
        <v>36</v>
      </c>
      <c r="I33" s="27"/>
      <c r="J33" s="28"/>
      <c r="K33" s="29"/>
      <c r="L33" s="13"/>
    </row>
    <row r="34">
      <c r="A34" s="40" t="s">
        <v>30</v>
      </c>
      <c r="B34" t="str">
        <f>(4*A29)+C29+ROUNDDOWN(H29/2,0)+C34</f>
        <v>39</v>
      </c>
      <c r="C34" s="41">
        <v>0.0</v>
      </c>
      <c r="D34" s="42" t="s">
        <v>31</v>
      </c>
      <c r="E34" s="43" t="str">
        <f>ROUNDUP(D29/2,0) +1</f>
        <v>4</v>
      </c>
      <c r="F34" s="42" t="s">
        <v>32</v>
      </c>
      <c r="G34" s="46" t="s">
        <v>36</v>
      </c>
      <c r="H34" s="45" t="str">
        <f>ROUNDDOWN(E30/2,0)</f>
        <v>36</v>
      </c>
      <c r="I34" s="27"/>
      <c r="J34" s="28"/>
      <c r="K34" s="29"/>
      <c r="L34" s="13"/>
    </row>
    <row r="35">
      <c r="A35" s="40" t="s">
        <v>33</v>
      </c>
      <c r="B35" t="str">
        <f>(4*A29)+F29+ROUNDDOWN(H29/2,0)+C35</f>
        <v>40</v>
      </c>
      <c r="C35" s="41">
        <v>0.0</v>
      </c>
      <c r="D35" s="42" t="s">
        <v>34</v>
      </c>
      <c r="E35" s="43" t="str">
        <f>((30+(D29*3)+(F29*3))+((D29+F29)*A29))</f>
        <v>162</v>
      </c>
      <c r="F35" s="42" t="s">
        <v>35</v>
      </c>
      <c r="G35" s="46" t="s">
        <v>40</v>
      </c>
      <c r="H35" s="45" t="str">
        <f>ROUNDDOWN(E30/2,0)</f>
        <v>36</v>
      </c>
      <c r="I35" s="27"/>
      <c r="J35" s="28"/>
      <c r="K35" s="29"/>
      <c r="L35" s="13"/>
    </row>
    <row r="36">
      <c r="A36" s="40" t="s">
        <v>37</v>
      </c>
      <c r="B36" t="str">
        <f>(4*A29)+B29+ROUNDDOWN(H29/2,0)+C36</f>
        <v>41</v>
      </c>
      <c r="C36" s="41">
        <v>0.0</v>
      </c>
      <c r="D36" s="42" t="s">
        <v>38</v>
      </c>
      <c r="E36" s="41">
        <v>1.0</v>
      </c>
      <c r="F36" s="42" t="s">
        <v>39</v>
      </c>
      <c r="G36" s="46" t="s">
        <v>44</v>
      </c>
      <c r="H36" s="45" t="str">
        <f>ROUNDDOWN(E30/2,0)</f>
        <v>36</v>
      </c>
      <c r="I36" s="27"/>
      <c r="J36" s="28"/>
      <c r="K36" s="29"/>
      <c r="L36" s="13"/>
    </row>
    <row r="37">
      <c r="A37" s="40" t="s">
        <v>41</v>
      </c>
      <c r="B37" t="str">
        <f>(4*A29)+F29+ROUNDDOWN(H29/2,0)+C37</f>
        <v>40</v>
      </c>
      <c r="C37" s="41">
        <v>0.0</v>
      </c>
      <c r="D37" s="42" t="s">
        <v>42</v>
      </c>
      <c r="E37" s="43" t="str">
        <f>H29</f>
        <v>5</v>
      </c>
      <c r="F37" s="42" t="s">
        <v>43</v>
      </c>
      <c r="G37" s="46" t="s">
        <v>48</v>
      </c>
      <c r="H37" s="45" t="str">
        <f>ROUNDDOWN(E30/2,0)</f>
        <v>36</v>
      </c>
      <c r="I37" s="47"/>
      <c r="J37" s="48"/>
      <c r="K37" s="49"/>
      <c r="L37" s="13"/>
    </row>
    <row r="38">
      <c r="A38" s="40" t="s">
        <v>45</v>
      </c>
      <c r="B38" t="str">
        <f>(4*A29)+F29+ROUNDDOWN(H29/2,0)+C38</f>
        <v>55</v>
      </c>
      <c r="C38" s="41">
        <v>15.0</v>
      </c>
      <c r="D38" s="42" t="s">
        <v>46</v>
      </c>
      <c r="E38" s="43" t="str">
        <f>94+ROUNDDOWN(H29/2,0)</f>
        <v>96</v>
      </c>
      <c r="F38" s="42" t="s">
        <v>47</v>
      </c>
      <c r="G38" s="46" t="s">
        <v>99</v>
      </c>
      <c r="H38" s="45" t="str">
        <f>ROUNDDOWN(E30/2,0)</f>
        <v>36</v>
      </c>
      <c r="I38" s="50" t="s">
        <v>49</v>
      </c>
      <c r="J38" s="51" t="s">
        <v>50</v>
      </c>
      <c r="K38" s="52" t="s">
        <v>51</v>
      </c>
      <c r="L38" s="13"/>
    </row>
    <row r="39">
      <c r="A39" s="40" t="s">
        <v>52</v>
      </c>
      <c r="B39" t="str">
        <f>(4*A29)+G29+ROUNDDOWN(H29/2,0)+C39</f>
        <v>39</v>
      </c>
      <c r="C39" s="41">
        <v>0.0</v>
      </c>
      <c r="D39" s="42" t="s">
        <v>53</v>
      </c>
      <c r="E39" s="43" t="str">
        <f>D29-1</f>
        <v>5</v>
      </c>
      <c r="F39" s="53" t="s">
        <v>54</v>
      </c>
      <c r="G39" s="84"/>
      <c r="H39" s="45" t="str">
        <f>ROUNDDOWN(E30/2,0)</f>
        <v>36</v>
      </c>
      <c r="I39" s="21"/>
      <c r="J39" s="22"/>
      <c r="K39" s="56"/>
      <c r="L39" s="13"/>
    </row>
    <row r="40">
      <c r="A40" s="40" t="s">
        <v>57</v>
      </c>
      <c r="B40" t="str">
        <f>(4*A29)+G29+ROUNDDOWN(H29/2,0)+C40</f>
        <v>39</v>
      </c>
      <c r="C40" s="41">
        <v>0.0</v>
      </c>
      <c r="D40" s="42" t="s">
        <v>58</v>
      </c>
      <c r="E40" s="43" t="str">
        <f>D29-1</f>
        <v>5</v>
      </c>
      <c r="F40" s="57"/>
      <c r="G40" s="33"/>
      <c r="H40" s="33"/>
      <c r="I40" s="58"/>
      <c r="J40" s="28"/>
      <c r="K40" s="59"/>
      <c r="L40" s="13"/>
    </row>
    <row r="41">
      <c r="A41" s="40" t="s">
        <v>59</v>
      </c>
      <c r="B41" t="str">
        <f>(4*A29)+E29+ROUNDDOWN(H29/2,0)+C41</f>
        <v>40</v>
      </c>
      <c r="C41" s="41">
        <v>0.0</v>
      </c>
      <c r="D41" s="60"/>
      <c r="E41" s="43"/>
      <c r="F41" s="60"/>
      <c r="I41" s="58"/>
      <c r="J41" s="28"/>
      <c r="K41" s="59"/>
      <c r="L41" s="13"/>
    </row>
    <row r="42">
      <c r="A42" s="40" t="s">
        <v>60</v>
      </c>
      <c r="B42" t="str">
        <f>(4*A29)+D29+ROUNDDOWN(H29/2,0)+C42</f>
        <v>40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61" t="s">
        <v>61</v>
      </c>
      <c r="B43" s="20" t="str">
        <f>(4*A29)+D29+ROUNDDOWN(H29/2,0)+C43</f>
        <v>40</v>
      </c>
      <c r="C43" s="31">
        <v>0.0</v>
      </c>
      <c r="D43" s="62" t="s">
        <v>62</v>
      </c>
      <c r="E43" s="63" t="str">
        <f>100*A29</f>
        <v>800</v>
      </c>
      <c r="F43" s="16"/>
      <c r="G43" s="20"/>
      <c r="H43" s="20"/>
      <c r="I43" s="64"/>
      <c r="J43" s="48"/>
      <c r="K43" s="65"/>
      <c r="L43" s="13"/>
    </row>
    <row r="44">
      <c r="A44" s="24" t="s">
        <v>63</v>
      </c>
      <c r="B44" s="66" t="s">
        <v>64</v>
      </c>
      <c r="C44" s="33"/>
      <c r="D44" s="25" t="s">
        <v>65</v>
      </c>
      <c r="E44" s="33"/>
      <c r="F44" s="33"/>
      <c r="G44" s="33"/>
      <c r="H44" s="36"/>
      <c r="I44" s="67" t="s">
        <v>66</v>
      </c>
      <c r="J44" s="33"/>
      <c r="K44" s="23"/>
      <c r="L44" s="13"/>
    </row>
    <row r="45">
      <c r="A45" s="68"/>
      <c r="B45" s="62" t="s">
        <v>67</v>
      </c>
      <c r="C45" s="48"/>
      <c r="D45" s="48"/>
      <c r="E45" s="20"/>
      <c r="F45" s="20"/>
      <c r="G45" s="20"/>
      <c r="H45" s="15"/>
      <c r="I45" s="18"/>
      <c r="J45" s="20"/>
      <c r="K45" s="49"/>
      <c r="L45" s="13"/>
    </row>
    <row r="46">
      <c r="A46" s="24" t="s">
        <v>68</v>
      </c>
      <c r="B46" s="66" t="s">
        <v>61</v>
      </c>
      <c r="C46" s="25" t="s">
        <v>70</v>
      </c>
      <c r="D46" s="25" t="s">
        <v>20</v>
      </c>
      <c r="E46" s="22"/>
      <c r="F46" s="25" t="s">
        <v>71</v>
      </c>
      <c r="G46" s="22"/>
      <c r="H46" s="36"/>
      <c r="I46" s="67" t="s">
        <v>72</v>
      </c>
      <c r="J46" s="33"/>
      <c r="K46" s="23"/>
      <c r="L46" s="13"/>
    </row>
    <row r="47">
      <c r="A47" s="85" t="s">
        <v>174</v>
      </c>
      <c r="B47" s="69" t="s">
        <v>175</v>
      </c>
      <c r="C47" s="48"/>
      <c r="D47" s="62" t="s">
        <v>74</v>
      </c>
      <c r="E47" s="48"/>
      <c r="F47" s="62" t="s">
        <v>75</v>
      </c>
      <c r="G47" s="48"/>
      <c r="H47" s="15"/>
      <c r="I47" s="18"/>
      <c r="J47" s="20"/>
      <c r="K47" s="49"/>
      <c r="L47" s="13"/>
    </row>
    <row r="48">
      <c r="A48" s="24" t="s">
        <v>68</v>
      </c>
      <c r="B48" s="66" t="s">
        <v>69</v>
      </c>
      <c r="C48" s="25" t="s">
        <v>70</v>
      </c>
      <c r="D48" s="25" t="s">
        <v>20</v>
      </c>
      <c r="E48" s="22"/>
      <c r="F48" s="25" t="s">
        <v>71</v>
      </c>
      <c r="G48" s="22"/>
      <c r="H48" s="36"/>
      <c r="I48" s="67" t="s">
        <v>72</v>
      </c>
      <c r="J48" s="33"/>
      <c r="K48" s="23"/>
      <c r="L48" s="13"/>
    </row>
    <row r="49">
      <c r="A49" s="70"/>
      <c r="B49" s="71" t="s">
        <v>73</v>
      </c>
      <c r="C49" s="72"/>
      <c r="D49" s="3" t="s">
        <v>74</v>
      </c>
      <c r="E49" s="72"/>
      <c r="F49" s="3" t="s">
        <v>75</v>
      </c>
      <c r="G49" s="72"/>
      <c r="H49" s="73"/>
      <c r="I49" s="74"/>
      <c r="J49" s="5"/>
      <c r="K49" s="75"/>
      <c r="L49" s="13"/>
    </row>
    <row r="50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>
      <c r="A51" s="1" t="s">
        <v>177</v>
      </c>
      <c r="B51" s="2"/>
      <c r="C51" s="4" t="s">
        <v>3</v>
      </c>
      <c r="D51" s="77" t="s">
        <v>118</v>
      </c>
      <c r="E51" s="2"/>
      <c r="F51" s="78" t="s">
        <v>120</v>
      </c>
      <c r="G51" s="8"/>
      <c r="H51" s="2"/>
      <c r="I51" s="10" t="s">
        <v>4</v>
      </c>
      <c r="J51" s="11"/>
      <c r="K51" s="12"/>
      <c r="L51" s="40" t="s">
        <v>136</v>
      </c>
      <c r="M51" s="91" t="s">
        <v>137</v>
      </c>
    </row>
    <row r="52">
      <c r="A52" s="14" t="s">
        <v>138</v>
      </c>
      <c r="B52" s="15"/>
      <c r="C52" s="16"/>
      <c r="D52" s="17"/>
      <c r="E52" s="15"/>
      <c r="F52" s="80" t="s">
        <v>122</v>
      </c>
      <c r="G52" s="20"/>
      <c r="H52" s="15"/>
      <c r="I52" s="55" t="s">
        <v>125</v>
      </c>
      <c r="J52" s="22"/>
      <c r="K52" s="23"/>
      <c r="L52" s="40" t="s">
        <v>139</v>
      </c>
      <c r="M52" s="91">
        <v>1.0</v>
      </c>
    </row>
    <row r="53">
      <c r="A53" s="24" t="s">
        <v>6</v>
      </c>
      <c r="B53" s="25" t="s">
        <v>7</v>
      </c>
      <c r="C53" s="25" t="s">
        <v>8</v>
      </c>
      <c r="D53" s="25" t="s">
        <v>9</v>
      </c>
      <c r="E53" s="25" t="s">
        <v>10</v>
      </c>
      <c r="F53" s="25" t="s">
        <v>11</v>
      </c>
      <c r="G53" s="25" t="s">
        <v>12</v>
      </c>
      <c r="H53" s="26" t="s">
        <v>13</v>
      </c>
      <c r="I53" s="83" t="s">
        <v>89</v>
      </c>
      <c r="J53" s="28"/>
      <c r="K53" s="29"/>
      <c r="L53" s="40" t="s">
        <v>103</v>
      </c>
      <c r="M53" s="91">
        <v>1.0</v>
      </c>
    </row>
    <row r="54">
      <c r="A54" s="30">
        <v>10.0</v>
      </c>
      <c r="B54" s="31">
        <v>8.0</v>
      </c>
      <c r="C54" s="31">
        <v>6.0</v>
      </c>
      <c r="D54" s="31">
        <v>7.0</v>
      </c>
      <c r="E54" s="31">
        <v>5.0</v>
      </c>
      <c r="F54" s="31">
        <v>5.0</v>
      </c>
      <c r="G54" s="31">
        <v>6.0</v>
      </c>
      <c r="H54" s="32">
        <v>5.0</v>
      </c>
      <c r="I54" s="83" t="s">
        <v>181</v>
      </c>
      <c r="J54" s="82" t="s">
        <v>182</v>
      </c>
      <c r="K54" s="29"/>
      <c r="L54" s="40" t="s">
        <v>183</v>
      </c>
      <c r="M54" s="91">
        <v>1.0</v>
      </c>
    </row>
    <row r="55">
      <c r="A55" s="24" t="s">
        <v>14</v>
      </c>
      <c r="B55" s="33" t="str">
        <f>(4*A54)+E54+ROUNDDOWN(H54/2,0)+C55</f>
        <v>47</v>
      </c>
      <c r="C55" s="34">
        <v>0.0</v>
      </c>
      <c r="D55" s="35" t="s">
        <v>15</v>
      </c>
      <c r="E55" s="36" t="str">
        <f>100+(3*D54)</f>
        <v>121</v>
      </c>
      <c r="F55" s="37" t="s">
        <v>16</v>
      </c>
      <c r="G55" s="38" t="s">
        <v>17</v>
      </c>
      <c r="H55" s="39" t="s">
        <v>18</v>
      </c>
      <c r="I55" s="83" t="s">
        <v>144</v>
      </c>
      <c r="J55" s="28"/>
      <c r="K55" s="29"/>
      <c r="L55" s="13"/>
    </row>
    <row r="56">
      <c r="A56" s="40" t="s">
        <v>19</v>
      </c>
      <c r="B56" t="str">
        <f>(4*A54)+D54+ROUNDDOWN(H54/2,0)+C56</f>
        <v>49</v>
      </c>
      <c r="C56" s="41">
        <v>0.0</v>
      </c>
      <c r="D56" s="42" t="s">
        <v>20</v>
      </c>
      <c r="E56" s="43" t="str">
        <f>55+(G54*3)</f>
        <v>73</v>
      </c>
      <c r="F56" s="35" t="s">
        <v>21</v>
      </c>
      <c r="G56" s="44" t="s">
        <v>22</v>
      </c>
      <c r="H56" s="89" t="str">
        <f>ROUNDDOWN(E55/2,0)</f>
        <v>60</v>
      </c>
      <c r="I56" s="105" t="s">
        <v>184</v>
      </c>
      <c r="J56" s="82" t="s">
        <v>185</v>
      </c>
      <c r="K56" s="29"/>
      <c r="L56" s="13"/>
    </row>
    <row r="57">
      <c r="A57" s="40" t="s">
        <v>23</v>
      </c>
      <c r="B57" t="str">
        <f>(4*A54)+C54+ROUNDDOWN(H54/2,0)+C57</f>
        <v>48</v>
      </c>
      <c r="C57" s="41">
        <v>0.0</v>
      </c>
      <c r="D57" s="42" t="s">
        <v>24</v>
      </c>
      <c r="E57" s="43" t="str">
        <f>MROUND((D54+(G54*2))*2.5,5)</f>
        <v>50</v>
      </c>
      <c r="F57" s="42" t="s">
        <v>25</v>
      </c>
      <c r="G57" s="46" t="s">
        <v>128</v>
      </c>
      <c r="H57" s="45" t="str">
        <f>ROUNDDOWN(E55/2,0)</f>
        <v>60</v>
      </c>
      <c r="I57" s="83" t="s">
        <v>186</v>
      </c>
      <c r="J57" s="82" t="s">
        <v>187</v>
      </c>
      <c r="K57" s="29"/>
      <c r="L57" s="13"/>
    </row>
    <row r="58">
      <c r="A58" s="40" t="s">
        <v>27</v>
      </c>
      <c r="B58" t="str">
        <f>(4*A54)+C54+ROUNDDOWN(H54/2,0)+C58</f>
        <v>48</v>
      </c>
      <c r="C58" s="41">
        <v>0.0</v>
      </c>
      <c r="D58" s="42" t="s">
        <v>28</v>
      </c>
      <c r="E58" s="43" t="str">
        <f>ROUNDUP(F54/2,0)+2</f>
        <v>5</v>
      </c>
      <c r="F58" s="42" t="s">
        <v>29</v>
      </c>
      <c r="G58" s="46" t="s">
        <v>130</v>
      </c>
      <c r="H58" s="45" t="str">
        <f>ROUNDDOWN(E55/2,0)</f>
        <v>60</v>
      </c>
      <c r="I58" s="27"/>
      <c r="J58" s="28"/>
      <c r="K58" s="29"/>
      <c r="L58" s="13"/>
    </row>
    <row r="59">
      <c r="A59" s="40" t="s">
        <v>30</v>
      </c>
      <c r="B59" t="str">
        <f>(4*A54)+C54+ROUNDDOWN(H54/2,0)+C59</f>
        <v>48</v>
      </c>
      <c r="C59" s="41">
        <v>0.0</v>
      </c>
      <c r="D59" s="42" t="s">
        <v>31</v>
      </c>
      <c r="E59" s="43" t="str">
        <f>ROUNDUP(D54/2,0)+2</f>
        <v>6</v>
      </c>
      <c r="F59" s="42" t="s">
        <v>32</v>
      </c>
      <c r="G59" s="46" t="s">
        <v>36</v>
      </c>
      <c r="H59" s="45" t="str">
        <f>ROUNDDOWN(E55/2,0)</f>
        <v>60</v>
      </c>
      <c r="I59" s="27"/>
      <c r="J59" s="28"/>
      <c r="K59" s="29"/>
      <c r="L59" s="13"/>
    </row>
    <row r="60">
      <c r="A60" s="40" t="s">
        <v>33</v>
      </c>
      <c r="B60" t="str">
        <f>(4*A54)+F54+ROUNDDOWN(H54/2,0)+C60</f>
        <v>47</v>
      </c>
      <c r="C60" s="41">
        <v>0.0</v>
      </c>
      <c r="D60" s="42" t="s">
        <v>34</v>
      </c>
      <c r="E60" s="43" t="str">
        <f>((30+(D54*3)+(F54*3))+((D54+F54)*A54))</f>
        <v>186</v>
      </c>
      <c r="F60" s="42" t="s">
        <v>35</v>
      </c>
      <c r="G60" s="46" t="s">
        <v>40</v>
      </c>
      <c r="H60" s="45" t="str">
        <f>ROUNDDOWN(E55/2,0)</f>
        <v>60</v>
      </c>
      <c r="I60" s="27"/>
      <c r="J60" s="28"/>
      <c r="K60" s="29"/>
      <c r="L60" s="13"/>
    </row>
    <row r="61">
      <c r="A61" s="40" t="s">
        <v>37</v>
      </c>
      <c r="B61" t="str">
        <f>(4*A54)+B54+ROUNDDOWN(H54/2,0)+C61</f>
        <v>50</v>
      </c>
      <c r="C61" s="41">
        <v>0.0</v>
      </c>
      <c r="D61" s="42" t="s">
        <v>38</v>
      </c>
      <c r="E61" s="41">
        <v>1.0</v>
      </c>
      <c r="F61" s="42" t="s">
        <v>39</v>
      </c>
      <c r="G61" s="46" t="s">
        <v>44</v>
      </c>
      <c r="H61" s="45" t="str">
        <f>ROUNDDOWN(E55/2,0)</f>
        <v>60</v>
      </c>
      <c r="I61" s="27"/>
      <c r="J61" s="28"/>
      <c r="K61" s="29"/>
      <c r="L61" s="13"/>
    </row>
    <row r="62">
      <c r="A62" s="40" t="s">
        <v>41</v>
      </c>
      <c r="B62" t="str">
        <f>(4*A54)+F54+ROUNDDOWN(H54/2,0)+C62</f>
        <v>47</v>
      </c>
      <c r="C62" s="41">
        <v>0.0</v>
      </c>
      <c r="D62" s="42" t="s">
        <v>42</v>
      </c>
      <c r="E62" s="43" t="str">
        <f>H54</f>
        <v>5</v>
      </c>
      <c r="F62" s="42" t="s">
        <v>43</v>
      </c>
      <c r="G62" s="46" t="s">
        <v>48</v>
      </c>
      <c r="H62" s="45" t="str">
        <f>ROUNDDOWN(E55/2,0)</f>
        <v>60</v>
      </c>
      <c r="I62" s="47"/>
      <c r="J62" s="48"/>
      <c r="K62" s="49"/>
      <c r="L62" s="13"/>
    </row>
    <row r="63">
      <c r="A63" s="40" t="s">
        <v>45</v>
      </c>
      <c r="B63" t="str">
        <f>(4*A54)+F54+ROUNDDOWN(H54/2,0)+C63</f>
        <v>62</v>
      </c>
      <c r="C63" s="41">
        <v>15.0</v>
      </c>
      <c r="D63" s="42" t="s">
        <v>46</v>
      </c>
      <c r="E63" s="43" t="str">
        <f>94+ROUNDDOWN(H54/2,0)</f>
        <v>96</v>
      </c>
      <c r="F63" s="42" t="s">
        <v>47</v>
      </c>
      <c r="G63" s="46" t="s">
        <v>99</v>
      </c>
      <c r="H63" s="45" t="str">
        <f>ROUNDDOWN(E55/2,0)</f>
        <v>60</v>
      </c>
      <c r="I63" s="50" t="s">
        <v>49</v>
      </c>
      <c r="J63" s="51" t="s">
        <v>50</v>
      </c>
      <c r="K63" s="52" t="s">
        <v>51</v>
      </c>
      <c r="L63" s="13"/>
    </row>
    <row r="64">
      <c r="A64" s="40" t="s">
        <v>52</v>
      </c>
      <c r="B64" t="str">
        <f>(4*A54)+G54+ROUNDDOWN(H54/2,0)+C64</f>
        <v>48</v>
      </c>
      <c r="C64" s="41">
        <v>0.0</v>
      </c>
      <c r="D64" s="42" t="s">
        <v>53</v>
      </c>
      <c r="E64" s="43" t="str">
        <f>D54-1</f>
        <v>6</v>
      </c>
      <c r="F64" s="53" t="s">
        <v>54</v>
      </c>
      <c r="G64" s="84"/>
      <c r="H64" s="45" t="str">
        <f>ROUNDDOWN(E55/2,0)</f>
        <v>60</v>
      </c>
      <c r="I64" s="21"/>
      <c r="J64" s="22"/>
      <c r="K64" s="56"/>
      <c r="L64" s="13"/>
    </row>
    <row r="65">
      <c r="A65" s="40" t="s">
        <v>57</v>
      </c>
      <c r="B65" t="str">
        <f>(4*A54)+G54+ROUNDDOWN(H54/2,0)+C65</f>
        <v>48</v>
      </c>
      <c r="C65" s="41">
        <v>0.0</v>
      </c>
      <c r="D65" s="42" t="s">
        <v>58</v>
      </c>
      <c r="E65" s="43" t="str">
        <f>D54-1</f>
        <v>6</v>
      </c>
      <c r="F65" s="57"/>
      <c r="G65" s="33"/>
      <c r="H65" s="33"/>
      <c r="I65" s="58"/>
      <c r="J65" s="28"/>
      <c r="K65" s="59"/>
      <c r="L65" s="13"/>
    </row>
    <row r="66">
      <c r="A66" s="40" t="s">
        <v>59</v>
      </c>
      <c r="B66" t="str">
        <f>(4*A54)+E54+ROUNDDOWN(H54/2,0)+C66</f>
        <v>47</v>
      </c>
      <c r="C66" s="41">
        <v>0.0</v>
      </c>
      <c r="D66" s="60"/>
      <c r="E66" s="43"/>
      <c r="F66" s="60"/>
      <c r="I66" s="58"/>
      <c r="J66" s="28"/>
      <c r="K66" s="59"/>
      <c r="L66" s="13"/>
    </row>
    <row r="67">
      <c r="A67" s="40" t="s">
        <v>60</v>
      </c>
      <c r="B67" t="str">
        <f>(4*A54)+D54+ROUNDDOWN(H54/2,0)+C67</f>
        <v>49</v>
      </c>
      <c r="C67" s="41">
        <v>0.0</v>
      </c>
      <c r="D67" s="60"/>
      <c r="E67" s="43"/>
      <c r="F67" s="60"/>
      <c r="I67" s="58"/>
      <c r="J67" s="28"/>
      <c r="K67" s="59"/>
      <c r="L67" s="13"/>
    </row>
    <row r="68">
      <c r="A68" s="61" t="s">
        <v>61</v>
      </c>
      <c r="B68" s="20" t="str">
        <f>(4*A54)+D54+ROUNDDOWN(H54/2,0)+C68</f>
        <v>64</v>
      </c>
      <c r="C68" s="31">
        <v>15.0</v>
      </c>
      <c r="D68" s="62" t="s">
        <v>62</v>
      </c>
      <c r="E68" s="63" t="str">
        <f>100*A54</f>
        <v>1000</v>
      </c>
      <c r="F68" s="16"/>
      <c r="G68" s="20"/>
      <c r="H68" s="20"/>
      <c r="I68" s="64"/>
      <c r="J68" s="48"/>
      <c r="K68" s="65"/>
      <c r="L68" s="13"/>
    </row>
    <row r="69">
      <c r="A69" s="24" t="s">
        <v>63</v>
      </c>
      <c r="B69" s="66" t="s">
        <v>64</v>
      </c>
      <c r="C69" s="33"/>
      <c r="D69" s="25" t="s">
        <v>65</v>
      </c>
      <c r="E69" s="33"/>
      <c r="F69" s="33"/>
      <c r="G69" s="33"/>
      <c r="H69" s="36"/>
      <c r="I69" s="67" t="s">
        <v>66</v>
      </c>
      <c r="J69" s="33"/>
      <c r="K69" s="23"/>
      <c r="L69" s="13"/>
    </row>
    <row r="70">
      <c r="A70" s="68"/>
      <c r="B70" s="62" t="s">
        <v>67</v>
      </c>
      <c r="C70" s="48"/>
      <c r="D70" s="48"/>
      <c r="E70" s="20"/>
      <c r="F70" s="20"/>
      <c r="G70" s="20"/>
      <c r="H70" s="15"/>
      <c r="I70" s="18"/>
      <c r="J70" s="20"/>
      <c r="K70" s="49"/>
      <c r="L70" s="13"/>
    </row>
    <row r="71">
      <c r="A71" s="24" t="s">
        <v>68</v>
      </c>
      <c r="B71" s="66" t="s">
        <v>61</v>
      </c>
      <c r="C71" s="25" t="s">
        <v>70</v>
      </c>
      <c r="D71" s="25" t="s">
        <v>20</v>
      </c>
      <c r="E71" s="22"/>
      <c r="F71" s="25" t="s">
        <v>71</v>
      </c>
      <c r="G71" s="22"/>
      <c r="H71" s="36"/>
      <c r="I71" s="67" t="s">
        <v>72</v>
      </c>
      <c r="J71" s="33"/>
      <c r="K71" s="23"/>
      <c r="L71" s="13"/>
    </row>
    <row r="72">
      <c r="A72" s="85" t="s">
        <v>174</v>
      </c>
      <c r="B72" s="69" t="s">
        <v>175</v>
      </c>
      <c r="C72" s="48"/>
      <c r="D72" s="62" t="s">
        <v>74</v>
      </c>
      <c r="E72" s="48"/>
      <c r="F72" s="62" t="s">
        <v>75</v>
      </c>
      <c r="G72" s="48"/>
      <c r="H72" s="15"/>
      <c r="I72" s="18"/>
      <c r="J72" s="20"/>
      <c r="K72" s="49"/>
      <c r="L72" s="13"/>
    </row>
    <row r="73">
      <c r="A73" s="24" t="s">
        <v>68</v>
      </c>
      <c r="B73" s="66" t="s">
        <v>69</v>
      </c>
      <c r="C73" s="25" t="s">
        <v>70</v>
      </c>
      <c r="D73" s="25" t="s">
        <v>20</v>
      </c>
      <c r="E73" s="22"/>
      <c r="F73" s="25" t="s">
        <v>71</v>
      </c>
      <c r="G73" s="22"/>
      <c r="H73" s="36"/>
      <c r="I73" s="67" t="s">
        <v>72</v>
      </c>
      <c r="J73" s="33"/>
      <c r="K73" s="23"/>
      <c r="L73" s="13"/>
    </row>
    <row r="74">
      <c r="A74" s="70"/>
      <c r="B74" s="71" t="s">
        <v>73</v>
      </c>
      <c r="C74" s="72"/>
      <c r="D74" s="3" t="s">
        <v>74</v>
      </c>
      <c r="E74" s="72"/>
      <c r="F74" s="3" t="s">
        <v>75</v>
      </c>
      <c r="G74" s="72"/>
      <c r="H74" s="73"/>
      <c r="I74" s="74"/>
      <c r="J74" s="5"/>
      <c r="K74" s="75"/>
      <c r="L74" s="13"/>
    </row>
    <row r="75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</row>
    <row r="76">
      <c r="A76" s="1" t="s">
        <v>195</v>
      </c>
      <c r="B76" s="2"/>
      <c r="C76" s="4" t="s">
        <v>3</v>
      </c>
      <c r="D76" s="77" t="s">
        <v>118</v>
      </c>
      <c r="E76" s="2"/>
      <c r="F76" s="78" t="s">
        <v>120</v>
      </c>
      <c r="G76" s="8"/>
      <c r="H76" s="2"/>
      <c r="I76" s="10" t="s">
        <v>4</v>
      </c>
      <c r="J76" s="11"/>
      <c r="K76" s="12"/>
      <c r="L76" s="40" t="s">
        <v>197</v>
      </c>
      <c r="M76" s="91" t="s">
        <v>6</v>
      </c>
    </row>
    <row r="77">
      <c r="A77" s="14" t="s">
        <v>138</v>
      </c>
      <c r="B77" s="15"/>
      <c r="C77" s="16"/>
      <c r="D77" s="17"/>
      <c r="E77" s="15"/>
      <c r="F77" s="80" t="s">
        <v>122</v>
      </c>
      <c r="G77" s="20"/>
      <c r="H77" s="15"/>
      <c r="I77" s="55" t="s">
        <v>125</v>
      </c>
      <c r="J77" s="22"/>
      <c r="K77" s="23"/>
      <c r="L77" s="40" t="s">
        <v>139</v>
      </c>
      <c r="M77" s="91">
        <v>1.0</v>
      </c>
    </row>
    <row r="78">
      <c r="A78" s="24" t="s">
        <v>6</v>
      </c>
      <c r="B78" s="25" t="s">
        <v>7</v>
      </c>
      <c r="C78" s="25" t="s">
        <v>8</v>
      </c>
      <c r="D78" s="25" t="s">
        <v>9</v>
      </c>
      <c r="E78" s="25" t="s">
        <v>10</v>
      </c>
      <c r="F78" s="25" t="s">
        <v>11</v>
      </c>
      <c r="G78" s="25" t="s">
        <v>12</v>
      </c>
      <c r="H78" s="26" t="s">
        <v>13</v>
      </c>
      <c r="I78" s="83" t="s">
        <v>89</v>
      </c>
      <c r="J78" s="28"/>
      <c r="K78" s="29"/>
      <c r="L78" s="40" t="s">
        <v>103</v>
      </c>
      <c r="M78" s="91">
        <v>1.0</v>
      </c>
    </row>
    <row r="79">
      <c r="A79" s="30">
        <v>10.0</v>
      </c>
      <c r="B79" s="31">
        <v>8.0</v>
      </c>
      <c r="C79" s="31">
        <v>6.0</v>
      </c>
      <c r="D79" s="31">
        <v>7.0</v>
      </c>
      <c r="E79" s="31">
        <v>5.0</v>
      </c>
      <c r="F79" s="31">
        <v>5.0</v>
      </c>
      <c r="G79" s="31">
        <v>6.0</v>
      </c>
      <c r="H79" s="32">
        <v>5.0</v>
      </c>
      <c r="I79" s="83" t="s">
        <v>198</v>
      </c>
      <c r="J79" s="82" t="s">
        <v>199</v>
      </c>
      <c r="K79" s="29"/>
      <c r="L79" s="40" t="s">
        <v>200</v>
      </c>
      <c r="M79" s="91">
        <v>1.0</v>
      </c>
    </row>
    <row r="80">
      <c r="A80" s="24" t="s">
        <v>14</v>
      </c>
      <c r="B80" s="33" t="str">
        <f>(4*A79)+E79+ROUNDDOWN(H79/2,0)+C80</f>
        <v>47</v>
      </c>
      <c r="C80" s="34">
        <v>0.0</v>
      </c>
      <c r="D80" s="35" t="s">
        <v>15</v>
      </c>
      <c r="E80" s="36" t="str">
        <f>100+(3*D79)</f>
        <v>121</v>
      </c>
      <c r="F80" s="37" t="s">
        <v>16</v>
      </c>
      <c r="G80" s="38" t="s">
        <v>17</v>
      </c>
      <c r="H80" s="39" t="s">
        <v>18</v>
      </c>
      <c r="I80" s="83" t="s">
        <v>144</v>
      </c>
      <c r="J80" s="28"/>
      <c r="K80" s="29"/>
      <c r="L80" s="13"/>
    </row>
    <row r="81">
      <c r="A81" s="40" t="s">
        <v>19</v>
      </c>
      <c r="B81" t="str">
        <f>(4*A79)+D79+ROUNDDOWN(H79/2,0)+C81</f>
        <v>49</v>
      </c>
      <c r="C81" s="41">
        <v>0.0</v>
      </c>
      <c r="D81" s="42" t="s">
        <v>20</v>
      </c>
      <c r="E81" s="43" t="str">
        <f>55+(G79*3)</f>
        <v>73</v>
      </c>
      <c r="F81" s="35" t="s">
        <v>21</v>
      </c>
      <c r="G81" s="44" t="s">
        <v>22</v>
      </c>
      <c r="H81" s="89" t="str">
        <f>ROUNDDOWN(E80/2,0)</f>
        <v>60</v>
      </c>
      <c r="I81" s="105" t="s">
        <v>184</v>
      </c>
      <c r="J81" s="82" t="s">
        <v>185</v>
      </c>
      <c r="K81" s="29"/>
      <c r="L81" s="13"/>
    </row>
    <row r="82">
      <c r="A82" s="40" t="s">
        <v>23</v>
      </c>
      <c r="B82" t="str">
        <f>(4*A79)+C79+ROUNDDOWN(H79/2,0)+C82</f>
        <v>48</v>
      </c>
      <c r="C82" s="41">
        <v>0.0</v>
      </c>
      <c r="D82" s="42" t="s">
        <v>24</v>
      </c>
      <c r="E82" s="43" t="str">
        <f>MROUND((D79+(G79*2))*2.5,5)</f>
        <v>50</v>
      </c>
      <c r="F82" s="42" t="s">
        <v>25</v>
      </c>
      <c r="G82" s="46" t="s">
        <v>128</v>
      </c>
      <c r="H82" s="45" t="str">
        <f>ROUNDDOWN(E80/2,0)</f>
        <v>60</v>
      </c>
      <c r="I82" s="83" t="s">
        <v>186</v>
      </c>
      <c r="J82" s="82" t="s">
        <v>187</v>
      </c>
      <c r="K82" s="29"/>
      <c r="L82" s="13"/>
    </row>
    <row r="83">
      <c r="A83" s="40" t="s">
        <v>27</v>
      </c>
      <c r="B83" t="str">
        <f>(4*A79)+C79+ROUNDDOWN(H79/2,0)+C83</f>
        <v>48</v>
      </c>
      <c r="C83" s="41">
        <v>0.0</v>
      </c>
      <c r="D83" s="42" t="s">
        <v>28</v>
      </c>
      <c r="E83" s="43" t="str">
        <f>ROUNDUP(F79/2,0)+2</f>
        <v>5</v>
      </c>
      <c r="F83" s="42" t="s">
        <v>29</v>
      </c>
      <c r="G83" s="46" t="s">
        <v>130</v>
      </c>
      <c r="H83" s="45" t="str">
        <f>ROUNDDOWN(E80/2,0)</f>
        <v>60</v>
      </c>
      <c r="I83" s="27"/>
      <c r="J83" s="28"/>
      <c r="K83" s="29"/>
      <c r="L83" s="13"/>
    </row>
    <row r="84">
      <c r="A84" s="40" t="s">
        <v>30</v>
      </c>
      <c r="B84" t="str">
        <f>(4*A79)+C79+ROUNDDOWN(H79/2,0)+C84</f>
        <v>48</v>
      </c>
      <c r="C84" s="41">
        <v>0.0</v>
      </c>
      <c r="D84" s="42" t="s">
        <v>31</v>
      </c>
      <c r="E84" s="43" t="str">
        <f>ROUNDUP(D79/2,0)+2</f>
        <v>6</v>
      </c>
      <c r="F84" s="42" t="s">
        <v>32</v>
      </c>
      <c r="G84" s="46" t="s">
        <v>36</v>
      </c>
      <c r="H84" s="45" t="str">
        <f>ROUNDDOWN(E80/2,0)</f>
        <v>60</v>
      </c>
      <c r="I84" s="27"/>
      <c r="J84" s="28"/>
      <c r="K84" s="29"/>
      <c r="L84" s="13"/>
    </row>
    <row r="85">
      <c r="A85" s="40" t="s">
        <v>33</v>
      </c>
      <c r="B85" t="str">
        <f>(4*A79)+F79+ROUNDDOWN(H79/2,0)+C85</f>
        <v>47</v>
      </c>
      <c r="C85" s="41">
        <v>0.0</v>
      </c>
      <c r="D85" s="42" t="s">
        <v>34</v>
      </c>
      <c r="E85" s="43" t="str">
        <f>((30+(D79*3)+(F79*3))+((D79+F79)*A79))</f>
        <v>186</v>
      </c>
      <c r="F85" s="42" t="s">
        <v>35</v>
      </c>
      <c r="G85" s="46" t="s">
        <v>40</v>
      </c>
      <c r="H85" s="45" t="str">
        <f>ROUNDDOWN(E80/2,0)</f>
        <v>60</v>
      </c>
      <c r="I85" s="27"/>
      <c r="J85" s="28"/>
      <c r="K85" s="29"/>
      <c r="L85" s="13"/>
    </row>
    <row r="86">
      <c r="A86" s="40" t="s">
        <v>37</v>
      </c>
      <c r="B86" t="str">
        <f>(4*A79)+B79+ROUNDDOWN(H79/2,0)+C86</f>
        <v>50</v>
      </c>
      <c r="C86" s="41">
        <v>0.0</v>
      </c>
      <c r="D86" s="42" t="s">
        <v>38</v>
      </c>
      <c r="E86" s="41">
        <v>1.0</v>
      </c>
      <c r="F86" s="42" t="s">
        <v>39</v>
      </c>
      <c r="G86" s="46" t="s">
        <v>44</v>
      </c>
      <c r="H86" s="45" t="str">
        <f>ROUNDDOWN(E80/2,0)</f>
        <v>60</v>
      </c>
      <c r="I86" s="27"/>
      <c r="J86" s="28"/>
      <c r="K86" s="29"/>
      <c r="L86" s="13"/>
    </row>
    <row r="87">
      <c r="A87" s="40" t="s">
        <v>41</v>
      </c>
      <c r="B87" t="str">
        <f>(4*A79)+F79+ROUNDDOWN(H79/2,0)+C87</f>
        <v>47</v>
      </c>
      <c r="C87" s="41">
        <v>0.0</v>
      </c>
      <c r="D87" s="42" t="s">
        <v>42</v>
      </c>
      <c r="E87" s="43" t="str">
        <f>H79</f>
        <v>5</v>
      </c>
      <c r="F87" s="42" t="s">
        <v>43</v>
      </c>
      <c r="G87" s="46" t="s">
        <v>48</v>
      </c>
      <c r="H87" s="45" t="str">
        <f>ROUNDDOWN(E80/2,0)</f>
        <v>60</v>
      </c>
      <c r="I87" s="47"/>
      <c r="J87" s="48"/>
      <c r="K87" s="49"/>
      <c r="L87" s="13"/>
    </row>
    <row r="88">
      <c r="A88" s="40" t="s">
        <v>45</v>
      </c>
      <c r="B88" t="str">
        <f>(4*A79)+F79+ROUNDDOWN(H79/2,0)+C88</f>
        <v>62</v>
      </c>
      <c r="C88" s="41">
        <v>15.0</v>
      </c>
      <c r="D88" s="42" t="s">
        <v>46</v>
      </c>
      <c r="E88" s="43" t="str">
        <f>94+ROUNDDOWN(H79/2,0)</f>
        <v>96</v>
      </c>
      <c r="F88" s="42" t="s">
        <v>47</v>
      </c>
      <c r="G88" s="46" t="s">
        <v>99</v>
      </c>
      <c r="H88" s="45" t="str">
        <f>ROUNDDOWN(E80/2,0)</f>
        <v>60</v>
      </c>
      <c r="I88" s="50" t="s">
        <v>49</v>
      </c>
      <c r="J88" s="51" t="s">
        <v>50</v>
      </c>
      <c r="K88" s="52" t="s">
        <v>51</v>
      </c>
      <c r="L88" s="13"/>
    </row>
    <row r="89">
      <c r="A89" s="40" t="s">
        <v>52</v>
      </c>
      <c r="B89" t="str">
        <f>(4*A79)+G79+ROUNDDOWN(H79/2,0)+C89</f>
        <v>48</v>
      </c>
      <c r="C89" s="41">
        <v>0.0</v>
      </c>
      <c r="D89" s="42" t="s">
        <v>53</v>
      </c>
      <c r="E89" s="43" t="str">
        <f>D79-1</f>
        <v>6</v>
      </c>
      <c r="F89" s="53" t="s">
        <v>54</v>
      </c>
      <c r="G89" s="84"/>
      <c r="H89" s="45" t="str">
        <f>ROUNDDOWN(E80/2,0)</f>
        <v>60</v>
      </c>
      <c r="I89" s="21"/>
      <c r="J89" s="22"/>
      <c r="K89" s="56"/>
      <c r="L89" s="13"/>
    </row>
    <row r="90">
      <c r="A90" s="40" t="s">
        <v>57</v>
      </c>
      <c r="B90" t="str">
        <f>(4*A79)+G79+ROUNDDOWN(H79/2,0)+C90</f>
        <v>48</v>
      </c>
      <c r="C90" s="41">
        <v>0.0</v>
      </c>
      <c r="D90" s="42" t="s">
        <v>58</v>
      </c>
      <c r="E90" s="43" t="str">
        <f>D79-1</f>
        <v>6</v>
      </c>
      <c r="F90" s="57"/>
      <c r="G90" s="33"/>
      <c r="H90" s="33"/>
      <c r="I90" s="58"/>
      <c r="J90" s="28"/>
      <c r="K90" s="59"/>
      <c r="L90" s="13"/>
    </row>
    <row r="91">
      <c r="A91" s="40" t="s">
        <v>59</v>
      </c>
      <c r="B91" t="str">
        <f>(4*A79)+E79+ROUNDDOWN(H79/2,0)+C91</f>
        <v>47</v>
      </c>
      <c r="C91" s="41">
        <v>0.0</v>
      </c>
      <c r="D91" s="60"/>
      <c r="E91" s="43"/>
      <c r="F91" s="60"/>
      <c r="I91" s="58"/>
      <c r="J91" s="28"/>
      <c r="K91" s="59"/>
      <c r="L91" s="13"/>
    </row>
    <row r="92">
      <c r="A92" s="40" t="s">
        <v>60</v>
      </c>
      <c r="B92" t="str">
        <f>(4*A79)+D79+ROUNDDOWN(H79/2,0)+C92</f>
        <v>49</v>
      </c>
      <c r="C92" s="41">
        <v>0.0</v>
      </c>
      <c r="D92" s="60"/>
      <c r="E92" s="43"/>
      <c r="F92" s="60"/>
      <c r="I92" s="58"/>
      <c r="J92" s="28"/>
      <c r="K92" s="59"/>
      <c r="L92" s="13"/>
    </row>
    <row r="93">
      <c r="A93" s="61" t="s">
        <v>61</v>
      </c>
      <c r="B93" s="20" t="str">
        <f>(4*A79)+D79+ROUNDDOWN(H79/2,0)+C93</f>
        <v>64</v>
      </c>
      <c r="C93" s="31">
        <v>15.0</v>
      </c>
      <c r="D93" s="62" t="s">
        <v>62</v>
      </c>
      <c r="E93" s="63" t="str">
        <f>100*A79</f>
        <v>1000</v>
      </c>
      <c r="F93" s="16"/>
      <c r="G93" s="20"/>
      <c r="H93" s="20"/>
      <c r="I93" s="64"/>
      <c r="J93" s="48"/>
      <c r="K93" s="65"/>
      <c r="L93" s="13"/>
    </row>
    <row r="94">
      <c r="A94" s="24" t="s">
        <v>63</v>
      </c>
      <c r="B94" s="66" t="s">
        <v>64</v>
      </c>
      <c r="C94" s="33"/>
      <c r="D94" s="25" t="s">
        <v>65</v>
      </c>
      <c r="E94" s="33"/>
      <c r="F94" s="33"/>
      <c r="G94" s="33"/>
      <c r="H94" s="36"/>
      <c r="I94" s="67" t="s">
        <v>66</v>
      </c>
      <c r="J94" s="33"/>
      <c r="K94" s="23"/>
      <c r="L94" s="13"/>
    </row>
    <row r="95">
      <c r="A95" s="68"/>
      <c r="B95" s="62" t="s">
        <v>67</v>
      </c>
      <c r="C95" s="48"/>
      <c r="D95" s="48"/>
      <c r="E95" s="20"/>
      <c r="F95" s="20"/>
      <c r="G95" s="20"/>
      <c r="H95" s="15"/>
      <c r="I95" s="18"/>
      <c r="J95" s="20"/>
      <c r="K95" s="49"/>
      <c r="L95" s="13"/>
    </row>
    <row r="96">
      <c r="A96" s="24" t="s">
        <v>68</v>
      </c>
      <c r="B96" s="66" t="s">
        <v>61</v>
      </c>
      <c r="C96" s="25" t="s">
        <v>70</v>
      </c>
      <c r="D96" s="25" t="s">
        <v>20</v>
      </c>
      <c r="E96" s="22"/>
      <c r="F96" s="25" t="s">
        <v>71</v>
      </c>
      <c r="G96" s="22"/>
      <c r="H96" s="36"/>
      <c r="I96" s="67" t="s">
        <v>72</v>
      </c>
      <c r="J96" s="33"/>
      <c r="K96" s="23"/>
      <c r="L96" s="13"/>
    </row>
    <row r="97">
      <c r="A97" s="85" t="s">
        <v>174</v>
      </c>
      <c r="B97" s="69" t="s">
        <v>175</v>
      </c>
      <c r="C97" s="48"/>
      <c r="D97" s="62" t="s">
        <v>74</v>
      </c>
      <c r="E97" s="48"/>
      <c r="F97" s="62" t="s">
        <v>75</v>
      </c>
      <c r="G97" s="48"/>
      <c r="H97" s="15"/>
      <c r="I97" s="18"/>
      <c r="J97" s="20"/>
      <c r="K97" s="49"/>
      <c r="L97" s="13"/>
    </row>
    <row r="98">
      <c r="A98" s="24" t="s">
        <v>68</v>
      </c>
      <c r="B98" s="66" t="s">
        <v>69</v>
      </c>
      <c r="C98" s="25" t="s">
        <v>70</v>
      </c>
      <c r="D98" s="25" t="s">
        <v>20</v>
      </c>
      <c r="E98" s="22"/>
      <c r="F98" s="25" t="s">
        <v>71</v>
      </c>
      <c r="G98" s="22"/>
      <c r="H98" s="36"/>
      <c r="I98" s="67" t="s">
        <v>72</v>
      </c>
      <c r="J98" s="33"/>
      <c r="K98" s="23"/>
      <c r="L98" s="13"/>
    </row>
    <row r="99">
      <c r="A99" s="70"/>
      <c r="B99" s="71" t="s">
        <v>73</v>
      </c>
      <c r="C99" s="72"/>
      <c r="D99" s="3" t="s">
        <v>74</v>
      </c>
      <c r="E99" s="72"/>
      <c r="F99" s="3" t="s">
        <v>75</v>
      </c>
      <c r="G99" s="72"/>
      <c r="H99" s="73"/>
      <c r="I99" s="74"/>
      <c r="J99" s="5"/>
      <c r="K99" s="75"/>
      <c r="L99" s="13"/>
    </row>
    <row r="100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</row>
    <row r="101">
      <c r="A101" s="1" t="s">
        <v>208</v>
      </c>
      <c r="B101" s="2"/>
      <c r="C101" s="4" t="s">
        <v>3</v>
      </c>
      <c r="D101" s="77" t="s">
        <v>118</v>
      </c>
      <c r="E101" s="2"/>
      <c r="F101" s="78" t="s">
        <v>120</v>
      </c>
      <c r="G101" s="8"/>
      <c r="H101" s="2"/>
      <c r="I101" s="10" t="s">
        <v>4</v>
      </c>
      <c r="J101" s="11"/>
      <c r="K101" s="12"/>
      <c r="L101" s="40" t="s">
        <v>136</v>
      </c>
      <c r="M101" s="91" t="s">
        <v>137</v>
      </c>
    </row>
    <row r="102">
      <c r="A102" s="14" t="s">
        <v>138</v>
      </c>
      <c r="B102" s="15"/>
      <c r="C102" s="16"/>
      <c r="D102" s="17"/>
      <c r="E102" s="15"/>
      <c r="F102" s="80" t="s">
        <v>122</v>
      </c>
      <c r="G102" s="20"/>
      <c r="H102" s="15"/>
      <c r="I102" s="55" t="s">
        <v>125</v>
      </c>
      <c r="J102" s="22"/>
      <c r="K102" s="23"/>
      <c r="L102" s="40" t="s">
        <v>139</v>
      </c>
      <c r="M102" s="91">
        <v>1.0</v>
      </c>
    </row>
    <row r="103">
      <c r="A103" s="24" t="s">
        <v>6</v>
      </c>
      <c r="B103" s="25" t="s">
        <v>7</v>
      </c>
      <c r="C103" s="25" t="s">
        <v>8</v>
      </c>
      <c r="D103" s="25" t="s">
        <v>9</v>
      </c>
      <c r="E103" s="25" t="s">
        <v>10</v>
      </c>
      <c r="F103" s="25" t="s">
        <v>11</v>
      </c>
      <c r="G103" s="25" t="s">
        <v>12</v>
      </c>
      <c r="H103" s="26" t="s">
        <v>13</v>
      </c>
      <c r="I103" s="83" t="s">
        <v>89</v>
      </c>
      <c r="J103" s="28"/>
      <c r="K103" s="29"/>
      <c r="L103" s="40" t="s">
        <v>103</v>
      </c>
      <c r="M103" s="91">
        <v>1.0</v>
      </c>
    </row>
    <row r="104">
      <c r="A104" s="30">
        <v>10.0</v>
      </c>
      <c r="B104" s="31">
        <v>8.0</v>
      </c>
      <c r="C104" s="31">
        <v>6.0</v>
      </c>
      <c r="D104" s="31">
        <v>7.0</v>
      </c>
      <c r="E104" s="31">
        <v>5.0</v>
      </c>
      <c r="F104" s="31">
        <v>5.0</v>
      </c>
      <c r="G104" s="31">
        <v>6.0</v>
      </c>
      <c r="H104" s="32">
        <v>5.0</v>
      </c>
      <c r="I104" s="83" t="s">
        <v>209</v>
      </c>
      <c r="J104" s="82" t="s">
        <v>210</v>
      </c>
      <c r="K104" s="29"/>
      <c r="L104" s="40" t="s">
        <v>211</v>
      </c>
      <c r="M104" s="91">
        <v>1.0</v>
      </c>
    </row>
    <row r="105">
      <c r="A105" s="24" t="s">
        <v>14</v>
      </c>
      <c r="B105" s="33" t="str">
        <f>(4*A104)+E104+ROUNDDOWN(H104/2,0)+C105</f>
        <v>47</v>
      </c>
      <c r="C105" s="34">
        <v>0.0</v>
      </c>
      <c r="D105" s="35" t="s">
        <v>15</v>
      </c>
      <c r="E105" s="36" t="str">
        <f>100+(3*D104)</f>
        <v>121</v>
      </c>
      <c r="F105" s="37" t="s">
        <v>16</v>
      </c>
      <c r="G105" s="38" t="s">
        <v>17</v>
      </c>
      <c r="H105" s="39" t="s">
        <v>18</v>
      </c>
      <c r="I105" s="83" t="s">
        <v>212</v>
      </c>
      <c r="J105" s="82" t="s">
        <v>213</v>
      </c>
      <c r="K105" s="29"/>
      <c r="L105" s="13"/>
    </row>
    <row r="106">
      <c r="A106" s="40" t="s">
        <v>19</v>
      </c>
      <c r="B106" t="str">
        <f>(4*A104)+D104+ROUNDDOWN(H104/2,0)+C106</f>
        <v>49</v>
      </c>
      <c r="C106" s="41">
        <v>0.0</v>
      </c>
      <c r="D106" s="42" t="s">
        <v>20</v>
      </c>
      <c r="E106" s="43" t="str">
        <f>55+(G104*3)</f>
        <v>73</v>
      </c>
      <c r="F106" s="35" t="s">
        <v>21</v>
      </c>
      <c r="G106" s="44" t="s">
        <v>22</v>
      </c>
      <c r="H106" s="45" t="str">
        <f>ROUNDDOWN(E105/2,0)</f>
        <v>60</v>
      </c>
      <c r="I106" s="83" t="s">
        <v>214</v>
      </c>
      <c r="J106" s="82" t="s">
        <v>215</v>
      </c>
      <c r="K106" s="29"/>
      <c r="L106" s="13"/>
    </row>
    <row r="107">
      <c r="A107" s="40" t="s">
        <v>23</v>
      </c>
      <c r="B107" t="str">
        <f>(4*A104)+C104+ROUNDDOWN(H104/2,0)+C107</f>
        <v>48</v>
      </c>
      <c r="C107" s="41">
        <v>0.0</v>
      </c>
      <c r="D107" s="42" t="s">
        <v>24</v>
      </c>
      <c r="E107" s="43" t="str">
        <f>MROUND((D104+(G104*2))*2.5,5)</f>
        <v>50</v>
      </c>
      <c r="F107" s="42" t="s">
        <v>25</v>
      </c>
      <c r="G107" s="46" t="s">
        <v>128</v>
      </c>
      <c r="H107" s="45" t="str">
        <f>ROUNDDOWN(E105/2,0)</f>
        <v>60</v>
      </c>
      <c r="I107" s="83" t="s">
        <v>144</v>
      </c>
      <c r="J107" s="28"/>
      <c r="K107" s="29"/>
      <c r="L107" s="13"/>
    </row>
    <row r="108">
      <c r="A108" s="40" t="s">
        <v>27</v>
      </c>
      <c r="B108" t="str">
        <f>(4*A104)+C104+ROUNDDOWN(H104/2,0)+C108</f>
        <v>48</v>
      </c>
      <c r="C108" s="41">
        <v>0.0</v>
      </c>
      <c r="D108" s="42" t="s">
        <v>28</v>
      </c>
      <c r="E108" s="43" t="str">
        <f>ROUNDUP(F104/2,0)+2</f>
        <v>5</v>
      </c>
      <c r="F108" s="42" t="s">
        <v>29</v>
      </c>
      <c r="G108" s="46" t="s">
        <v>130</v>
      </c>
      <c r="H108" s="89" t="str">
        <f>ROUNDDOWN(E105/2,0)</f>
        <v>60</v>
      </c>
      <c r="I108" s="105" t="s">
        <v>184</v>
      </c>
      <c r="J108" s="82" t="s">
        <v>185</v>
      </c>
      <c r="K108" s="29"/>
      <c r="L108" s="13"/>
    </row>
    <row r="109">
      <c r="A109" s="40" t="s">
        <v>30</v>
      </c>
      <c r="B109" t="str">
        <f>(4*A104)+C104+ROUNDDOWN(H104/2,0)+C109</f>
        <v>48</v>
      </c>
      <c r="C109" s="41">
        <v>0.0</v>
      </c>
      <c r="D109" s="42" t="s">
        <v>31</v>
      </c>
      <c r="E109" s="43" t="str">
        <f>ROUNDUP(D104/2,0)+2</f>
        <v>6</v>
      </c>
      <c r="F109" s="42" t="s">
        <v>32</v>
      </c>
      <c r="G109" s="46" t="s">
        <v>36</v>
      </c>
      <c r="H109" s="45" t="str">
        <f>ROUNDDOWN(E105/2,0)</f>
        <v>60</v>
      </c>
      <c r="I109" s="83" t="s">
        <v>186</v>
      </c>
      <c r="J109" s="82" t="s">
        <v>187</v>
      </c>
      <c r="K109" s="29"/>
      <c r="L109" s="13"/>
    </row>
    <row r="110">
      <c r="A110" s="40" t="s">
        <v>33</v>
      </c>
      <c r="B110" t="str">
        <f>(4*A104)+F104+ROUNDDOWN(H104/2,0)+C110</f>
        <v>47</v>
      </c>
      <c r="C110" s="41">
        <v>0.0</v>
      </c>
      <c r="D110" s="42" t="s">
        <v>34</v>
      </c>
      <c r="E110" s="43" t="str">
        <f>((30+(D104*3)+(F104*3))+((D104+F104)*A104))</f>
        <v>186</v>
      </c>
      <c r="F110" s="42" t="s">
        <v>35</v>
      </c>
      <c r="G110" s="46" t="s">
        <v>40</v>
      </c>
      <c r="H110" s="45" t="str">
        <f>ROUNDDOWN(E105/2,0)</f>
        <v>60</v>
      </c>
      <c r="I110" s="27"/>
      <c r="J110" s="28"/>
      <c r="K110" s="29"/>
      <c r="L110" s="13"/>
    </row>
    <row r="111">
      <c r="A111" s="40" t="s">
        <v>37</v>
      </c>
      <c r="B111" t="str">
        <f>(4*A104)+B104+ROUNDDOWN(H104/2,0)+C111</f>
        <v>50</v>
      </c>
      <c r="C111" s="41">
        <v>0.0</v>
      </c>
      <c r="D111" s="42" t="s">
        <v>38</v>
      </c>
      <c r="E111" s="41">
        <v>1.0</v>
      </c>
      <c r="F111" s="42" t="s">
        <v>39</v>
      </c>
      <c r="G111" s="46" t="s">
        <v>44</v>
      </c>
      <c r="H111" s="45" t="str">
        <f>ROUNDDOWN(E105/2,0)</f>
        <v>60</v>
      </c>
      <c r="I111" s="27"/>
      <c r="J111" s="28"/>
      <c r="K111" s="29"/>
      <c r="L111" s="13"/>
    </row>
    <row r="112">
      <c r="A112" s="40" t="s">
        <v>41</v>
      </c>
      <c r="B112" t="str">
        <f>(4*A104)+F104+ROUNDDOWN(H104/2,0)+C112</f>
        <v>47</v>
      </c>
      <c r="C112" s="41">
        <v>0.0</v>
      </c>
      <c r="D112" s="42" t="s">
        <v>42</v>
      </c>
      <c r="E112" s="43" t="str">
        <f>H104</f>
        <v>5</v>
      </c>
      <c r="F112" s="42" t="s">
        <v>43</v>
      </c>
      <c r="G112" s="46" t="s">
        <v>48</v>
      </c>
      <c r="H112" s="45" t="str">
        <f>ROUNDDOWN(E105/2,0)</f>
        <v>60</v>
      </c>
      <c r="I112" s="47"/>
      <c r="J112" s="48"/>
      <c r="K112" s="49"/>
      <c r="L112" s="13"/>
    </row>
    <row r="113">
      <c r="A113" s="40" t="s">
        <v>45</v>
      </c>
      <c r="B113" t="str">
        <f>(4*A104)+F104+ROUNDDOWN(H104/2,0)+C113</f>
        <v>62</v>
      </c>
      <c r="C113" s="41">
        <v>15.0</v>
      </c>
      <c r="D113" s="42" t="s">
        <v>46</v>
      </c>
      <c r="E113" s="43" t="str">
        <f>94+ROUNDDOWN(H104/2,0)</f>
        <v>96</v>
      </c>
      <c r="F113" s="42" t="s">
        <v>47</v>
      </c>
      <c r="G113" s="46" t="s">
        <v>99</v>
      </c>
      <c r="H113" s="45" t="str">
        <f>ROUNDDOWN(E105/2,0)</f>
        <v>60</v>
      </c>
      <c r="I113" s="50" t="s">
        <v>49</v>
      </c>
      <c r="J113" s="51" t="s">
        <v>50</v>
      </c>
      <c r="K113" s="52" t="s">
        <v>51</v>
      </c>
      <c r="L113" s="13"/>
    </row>
    <row r="114">
      <c r="A114" s="40" t="s">
        <v>52</v>
      </c>
      <c r="B114" t="str">
        <f>(4*A104)+G104+ROUNDDOWN(H104/2,0)+C114</f>
        <v>48</v>
      </c>
      <c r="C114" s="41">
        <v>0.0</v>
      </c>
      <c r="D114" s="42" t="s">
        <v>53</v>
      </c>
      <c r="E114" s="43" t="str">
        <f>D104-1</f>
        <v>6</v>
      </c>
      <c r="F114" s="53" t="s">
        <v>54</v>
      </c>
      <c r="G114" s="84"/>
      <c r="H114" s="45" t="str">
        <f>ROUNDDOWN(E105/2,0)</f>
        <v>60</v>
      </c>
      <c r="I114" s="21"/>
      <c r="J114" s="22"/>
      <c r="K114" s="56"/>
      <c r="L114" s="13"/>
    </row>
    <row r="115">
      <c r="A115" s="40" t="s">
        <v>57</v>
      </c>
      <c r="B115" t="str">
        <f>(4*A104)+G104+ROUNDDOWN(H104/2,0)+C115</f>
        <v>48</v>
      </c>
      <c r="C115" s="41">
        <v>0.0</v>
      </c>
      <c r="D115" s="42" t="s">
        <v>58</v>
      </c>
      <c r="E115" s="43" t="str">
        <f>D104-1</f>
        <v>6</v>
      </c>
      <c r="F115" s="57"/>
      <c r="G115" s="33"/>
      <c r="H115" s="33"/>
      <c r="I115" s="58"/>
      <c r="J115" s="28"/>
      <c r="K115" s="59"/>
      <c r="L115" s="13"/>
    </row>
    <row r="116">
      <c r="A116" s="40" t="s">
        <v>59</v>
      </c>
      <c r="B116" t="str">
        <f>(4*A104)+E104+ROUNDDOWN(H104/2,0)+C116</f>
        <v>47</v>
      </c>
      <c r="C116" s="41">
        <v>0.0</v>
      </c>
      <c r="D116" s="60"/>
      <c r="E116" s="43"/>
      <c r="F116" s="60"/>
      <c r="I116" s="58"/>
      <c r="J116" s="28"/>
      <c r="K116" s="59"/>
      <c r="L116" s="13"/>
    </row>
    <row r="117">
      <c r="A117" s="40" t="s">
        <v>60</v>
      </c>
      <c r="B117" t="str">
        <f>(4*A104)+D104+ROUNDDOWN(H104/2,0)+C117</f>
        <v>49</v>
      </c>
      <c r="C117" s="41">
        <v>0.0</v>
      </c>
      <c r="D117" s="60"/>
      <c r="E117" s="43"/>
      <c r="F117" s="60"/>
      <c r="I117" s="58"/>
      <c r="J117" s="28"/>
      <c r="K117" s="59"/>
      <c r="L117" s="13"/>
    </row>
    <row r="118">
      <c r="A118" s="61" t="s">
        <v>61</v>
      </c>
      <c r="B118" s="20" t="str">
        <f>(4*A104)+D104+ROUNDDOWN(H104/2,0)+C118</f>
        <v>64</v>
      </c>
      <c r="C118" s="31">
        <v>15.0</v>
      </c>
      <c r="D118" s="62" t="s">
        <v>62</v>
      </c>
      <c r="E118" s="63" t="str">
        <f>100*A104</f>
        <v>1000</v>
      </c>
      <c r="F118" s="16"/>
      <c r="G118" s="20"/>
      <c r="H118" s="20"/>
      <c r="I118" s="64"/>
      <c r="J118" s="48"/>
      <c r="K118" s="65"/>
      <c r="L118" s="13"/>
    </row>
    <row r="119">
      <c r="A119" s="24" t="s">
        <v>63</v>
      </c>
      <c r="B119" s="66" t="s">
        <v>64</v>
      </c>
      <c r="C119" s="33"/>
      <c r="D119" s="25" t="s">
        <v>65</v>
      </c>
      <c r="E119" s="33"/>
      <c r="F119" s="33"/>
      <c r="G119" s="33"/>
      <c r="H119" s="36"/>
      <c r="I119" s="67" t="s">
        <v>66</v>
      </c>
      <c r="J119" s="33"/>
      <c r="K119" s="23"/>
      <c r="L119" s="13"/>
    </row>
    <row r="120">
      <c r="A120" s="68"/>
      <c r="B120" s="62" t="s">
        <v>67</v>
      </c>
      <c r="C120" s="48"/>
      <c r="D120" s="48"/>
      <c r="E120" s="20"/>
      <c r="F120" s="20"/>
      <c r="G120" s="20"/>
      <c r="H120" s="15"/>
      <c r="I120" s="18"/>
      <c r="J120" s="20"/>
      <c r="K120" s="49"/>
      <c r="L120" s="13"/>
    </row>
    <row r="121">
      <c r="A121" s="24" t="s">
        <v>68</v>
      </c>
      <c r="B121" s="66" t="s">
        <v>61</v>
      </c>
      <c r="C121" s="25" t="s">
        <v>70</v>
      </c>
      <c r="D121" s="25" t="s">
        <v>20</v>
      </c>
      <c r="E121" s="22"/>
      <c r="F121" s="25" t="s">
        <v>71</v>
      </c>
      <c r="G121" s="22"/>
      <c r="H121" s="36"/>
      <c r="I121" s="67" t="s">
        <v>72</v>
      </c>
      <c r="J121" s="33"/>
      <c r="K121" s="23"/>
      <c r="L121" s="13"/>
    </row>
    <row r="122">
      <c r="A122" s="85" t="s">
        <v>174</v>
      </c>
      <c r="B122" s="69" t="s">
        <v>175</v>
      </c>
      <c r="C122" s="48"/>
      <c r="D122" s="62" t="s">
        <v>74</v>
      </c>
      <c r="E122" s="48"/>
      <c r="F122" s="62" t="s">
        <v>75</v>
      </c>
      <c r="G122" s="48"/>
      <c r="H122" s="15"/>
      <c r="I122" s="18"/>
      <c r="J122" s="20"/>
      <c r="K122" s="49"/>
      <c r="L122" s="13"/>
    </row>
    <row r="123">
      <c r="A123" s="24" t="s">
        <v>68</v>
      </c>
      <c r="B123" s="66" t="s">
        <v>69</v>
      </c>
      <c r="C123" s="25" t="s">
        <v>70</v>
      </c>
      <c r="D123" s="25" t="s">
        <v>20</v>
      </c>
      <c r="E123" s="22"/>
      <c r="F123" s="25" t="s">
        <v>71</v>
      </c>
      <c r="G123" s="22"/>
      <c r="H123" s="36"/>
      <c r="I123" s="67" t="s">
        <v>72</v>
      </c>
      <c r="J123" s="33"/>
      <c r="K123" s="23"/>
      <c r="L123" s="13"/>
    </row>
    <row r="124">
      <c r="A124" s="70"/>
      <c r="B124" s="71" t="s">
        <v>73</v>
      </c>
      <c r="C124" s="72"/>
      <c r="D124" s="3" t="s">
        <v>74</v>
      </c>
      <c r="E124" s="72"/>
      <c r="F124" s="3" t="s">
        <v>75</v>
      </c>
      <c r="G124" s="72"/>
      <c r="H124" s="73"/>
      <c r="I124" s="74"/>
      <c r="J124" s="5"/>
      <c r="K124" s="75"/>
      <c r="L124" s="13"/>
    </row>
    <row r="125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</row>
    <row r="126">
      <c r="A126" s="1" t="s">
        <v>239</v>
      </c>
      <c r="B126" s="2"/>
      <c r="C126" s="4" t="s">
        <v>3</v>
      </c>
      <c r="D126" s="77" t="s">
        <v>240</v>
      </c>
      <c r="E126" s="2"/>
      <c r="F126" s="78" t="s">
        <v>241</v>
      </c>
      <c r="G126" s="8"/>
      <c r="H126" s="2"/>
      <c r="I126" s="10" t="s">
        <v>4</v>
      </c>
      <c r="J126" s="11"/>
      <c r="K126" s="12"/>
      <c r="L126" s="13"/>
    </row>
    <row r="127">
      <c r="A127" s="14" t="s">
        <v>138</v>
      </c>
      <c r="B127" s="15"/>
      <c r="C127" s="16"/>
      <c r="D127" s="17"/>
      <c r="E127" s="15"/>
      <c r="F127" s="80" t="s">
        <v>242</v>
      </c>
      <c r="G127" s="20"/>
      <c r="H127" s="15"/>
      <c r="I127" s="55" t="s">
        <v>243</v>
      </c>
      <c r="J127" s="66" t="s">
        <v>244</v>
      </c>
      <c r="K127" s="23"/>
      <c r="L127" s="13"/>
    </row>
    <row r="128">
      <c r="A128" s="24" t="s">
        <v>6</v>
      </c>
      <c r="B128" s="25" t="s">
        <v>7</v>
      </c>
      <c r="C128" s="25" t="s">
        <v>8</v>
      </c>
      <c r="D128" s="25" t="s">
        <v>9</v>
      </c>
      <c r="E128" s="25" t="s">
        <v>10</v>
      </c>
      <c r="F128" s="25" t="s">
        <v>11</v>
      </c>
      <c r="G128" s="25" t="s">
        <v>12</v>
      </c>
      <c r="H128" s="26" t="s">
        <v>13</v>
      </c>
      <c r="I128" s="83" t="s">
        <v>89</v>
      </c>
      <c r="J128" s="28"/>
      <c r="K128" s="29"/>
      <c r="L128" s="13"/>
    </row>
    <row r="129">
      <c r="A129" s="30">
        <v>20.0</v>
      </c>
      <c r="B129" s="31">
        <v>8.0</v>
      </c>
      <c r="C129" s="31">
        <v>6.0</v>
      </c>
      <c r="D129" s="31">
        <v>7.0</v>
      </c>
      <c r="E129" s="31">
        <v>5.0</v>
      </c>
      <c r="F129" s="31">
        <v>6.0</v>
      </c>
      <c r="G129" s="31">
        <v>7.0</v>
      </c>
      <c r="H129" s="32">
        <v>5.0</v>
      </c>
      <c r="I129" s="83" t="s">
        <v>247</v>
      </c>
      <c r="J129" s="82" t="s">
        <v>248</v>
      </c>
      <c r="K129" s="29"/>
      <c r="L129" s="13"/>
    </row>
    <row r="130">
      <c r="A130" s="24" t="s">
        <v>14</v>
      </c>
      <c r="B130" s="33" t="str">
        <f>(4*A129)+E129+ROUNDDOWN(H129/2,0)+C130</f>
        <v>87</v>
      </c>
      <c r="C130" s="34">
        <v>0.0</v>
      </c>
      <c r="D130" s="35" t="s">
        <v>15</v>
      </c>
      <c r="E130" s="36" t="str">
        <f>200+(3*D129) + 200</f>
        <v>421</v>
      </c>
      <c r="F130" s="37" t="s">
        <v>16</v>
      </c>
      <c r="G130" s="38" t="s">
        <v>17</v>
      </c>
      <c r="H130" s="39" t="s">
        <v>18</v>
      </c>
      <c r="I130" s="83" t="s">
        <v>144</v>
      </c>
      <c r="J130" s="28"/>
      <c r="K130" s="29"/>
      <c r="L130" s="13"/>
    </row>
    <row r="131">
      <c r="A131" s="40" t="s">
        <v>19</v>
      </c>
      <c r="B131" t="str">
        <f>(4*A129)+D129+ROUNDDOWN(H129/2,0)+C131</f>
        <v>89</v>
      </c>
      <c r="C131" s="41">
        <v>0.0</v>
      </c>
      <c r="D131" s="42" t="s">
        <v>20</v>
      </c>
      <c r="E131" s="43" t="str">
        <f>75+(G129*3)</f>
        <v>96</v>
      </c>
      <c r="F131" s="35" t="s">
        <v>21</v>
      </c>
      <c r="G131" s="44" t="s">
        <v>22</v>
      </c>
      <c r="H131" s="89" t="str">
        <f>ROUNDDOWN(E130/2,0)</f>
        <v>210</v>
      </c>
      <c r="I131" s="105" t="s">
        <v>251</v>
      </c>
      <c r="J131" s="82" t="s">
        <v>153</v>
      </c>
      <c r="K131" s="29"/>
      <c r="L131" s="13"/>
    </row>
    <row r="132">
      <c r="A132" s="40" t="s">
        <v>23</v>
      </c>
      <c r="B132" t="str">
        <f>(4*A129)+C129+ROUNDDOWN(H129/2,0)+C132</f>
        <v>88</v>
      </c>
      <c r="C132" s="41">
        <v>0.0</v>
      </c>
      <c r="D132" s="42" t="s">
        <v>24</v>
      </c>
      <c r="E132" s="43" t="str">
        <f>MROUND((D129+(G129*2))*2.5,5)</f>
        <v>55</v>
      </c>
      <c r="F132" s="42" t="s">
        <v>25</v>
      </c>
      <c r="G132" s="46" t="s">
        <v>128</v>
      </c>
      <c r="H132" s="45" t="str">
        <f>ROUNDDOWN(E130/2,0)</f>
        <v>210</v>
      </c>
      <c r="I132" s="83" t="s">
        <v>253</v>
      </c>
      <c r="J132" s="82" t="s">
        <v>158</v>
      </c>
      <c r="K132" s="29"/>
      <c r="L132" s="13"/>
    </row>
    <row r="133">
      <c r="A133" s="40" t="s">
        <v>27</v>
      </c>
      <c r="B133" t="str">
        <f>(4*A129)+C129+ROUNDDOWN(H129/2,0)+C133</f>
        <v>88</v>
      </c>
      <c r="C133" s="41">
        <v>0.0</v>
      </c>
      <c r="D133" s="42" t="s">
        <v>28</v>
      </c>
      <c r="E133" s="43" t="str">
        <f>ROUNDUP(F129/2,0) +5</f>
        <v>8</v>
      </c>
      <c r="F133" s="42" t="s">
        <v>29</v>
      </c>
      <c r="G133" s="46" t="s">
        <v>130</v>
      </c>
      <c r="H133" s="89" t="str">
        <f>ROUNDDOWN(E130/2,0)</f>
        <v>210</v>
      </c>
      <c r="I133" s="105" t="s">
        <v>257</v>
      </c>
      <c r="J133" s="82" t="s">
        <v>259</v>
      </c>
      <c r="K133" s="29"/>
      <c r="L133" s="13"/>
    </row>
    <row r="134">
      <c r="A134" s="40" t="s">
        <v>30</v>
      </c>
      <c r="B134" t="str">
        <f>(4*A129)+C129+ROUNDDOWN(H129/2,0)+C134</f>
        <v>88</v>
      </c>
      <c r="C134" s="41">
        <v>0.0</v>
      </c>
      <c r="D134" s="42" t="s">
        <v>31</v>
      </c>
      <c r="E134" s="43" t="str">
        <f>ROUNDUP(D129/2,0) +5</f>
        <v>9</v>
      </c>
      <c r="F134" s="42" t="s">
        <v>32</v>
      </c>
      <c r="G134" s="46" t="s">
        <v>36</v>
      </c>
      <c r="H134" s="104" t="str">
        <f>ROUNDDOWN(E130/2,0)</f>
        <v>210</v>
      </c>
      <c r="I134" s="87" t="s">
        <v>261</v>
      </c>
      <c r="J134" s="82" t="s">
        <v>262</v>
      </c>
      <c r="K134" s="29"/>
      <c r="L134" s="13"/>
    </row>
    <row r="135">
      <c r="A135" s="40" t="s">
        <v>33</v>
      </c>
      <c r="B135" t="str">
        <f>(4*A129)+F129+ROUNDDOWN(H129/2,0)+C135</f>
        <v>88</v>
      </c>
      <c r="C135" s="41">
        <v>0.0</v>
      </c>
      <c r="D135" s="42" t="s">
        <v>34</v>
      </c>
      <c r="E135" s="43" t="str">
        <f>((30+(D129*3)+(F129*3))+((D129+F129)*A129))</f>
        <v>329</v>
      </c>
      <c r="F135" s="42" t="s">
        <v>35</v>
      </c>
      <c r="G135" s="46" t="s">
        <v>40</v>
      </c>
      <c r="H135" s="45" t="str">
        <f>ROUNDDOWN(E130/2,0)</f>
        <v>210</v>
      </c>
      <c r="I135" s="27"/>
      <c r="J135" s="28"/>
      <c r="K135" s="29"/>
      <c r="L135" s="13"/>
    </row>
    <row r="136">
      <c r="A136" s="40" t="s">
        <v>37</v>
      </c>
      <c r="B136" t="str">
        <f>(4*A129)+B129+ROUNDDOWN(H129/2,0)+C136</f>
        <v>90</v>
      </c>
      <c r="C136" s="41">
        <v>0.0</v>
      </c>
      <c r="D136" s="42" t="s">
        <v>38</v>
      </c>
      <c r="E136" s="41">
        <v>2.0</v>
      </c>
      <c r="F136" s="42" t="s">
        <v>39</v>
      </c>
      <c r="G136" s="46" t="s">
        <v>44</v>
      </c>
      <c r="H136" s="45" t="str">
        <f>ROUNDDOWN(E130/2,0)</f>
        <v>210</v>
      </c>
      <c r="I136" s="27"/>
      <c r="J136" s="28"/>
      <c r="K136" s="29"/>
      <c r="L136" s="13"/>
    </row>
    <row r="137">
      <c r="A137" s="40" t="s">
        <v>41</v>
      </c>
      <c r="B137" t="str">
        <f>(4*A129)+F129+ROUNDDOWN(H129/2,0)+C137</f>
        <v>88</v>
      </c>
      <c r="C137" s="41">
        <v>0.0</v>
      </c>
      <c r="D137" s="42" t="s">
        <v>42</v>
      </c>
      <c r="E137" s="43" t="str">
        <f>H129</f>
        <v>5</v>
      </c>
      <c r="F137" s="42" t="s">
        <v>43</v>
      </c>
      <c r="G137" s="46" t="s">
        <v>48</v>
      </c>
      <c r="H137" s="45" t="str">
        <f>ROUNDDOWN(E130/2,0)</f>
        <v>210</v>
      </c>
      <c r="I137" s="47"/>
      <c r="J137" s="48"/>
      <c r="K137" s="49"/>
      <c r="L137" s="13"/>
    </row>
    <row r="138">
      <c r="A138" s="40" t="s">
        <v>45</v>
      </c>
      <c r="B138" t="str">
        <f>(4*A129)+F129+ROUNDDOWN(H129/2,0)+C138</f>
        <v>103</v>
      </c>
      <c r="C138" s="41">
        <v>15.0</v>
      </c>
      <c r="D138" s="42" t="s">
        <v>46</v>
      </c>
      <c r="E138" s="43" t="str">
        <f>94+ROUNDDOWN(H129/2,0)</f>
        <v>96</v>
      </c>
      <c r="F138" s="42" t="s">
        <v>47</v>
      </c>
      <c r="G138" s="46" t="s">
        <v>99</v>
      </c>
      <c r="H138" s="45" t="str">
        <f>ROUNDDOWN(E130/2,0)</f>
        <v>210</v>
      </c>
      <c r="I138" s="50" t="s">
        <v>49</v>
      </c>
      <c r="J138" s="51" t="s">
        <v>50</v>
      </c>
      <c r="K138" s="52" t="s">
        <v>51</v>
      </c>
      <c r="L138" s="13"/>
    </row>
    <row r="139">
      <c r="A139" s="40" t="s">
        <v>52</v>
      </c>
      <c r="B139" t="str">
        <f>(4*A129)+G129+ROUNDDOWN(H129/2,0)+C139</f>
        <v>89</v>
      </c>
      <c r="C139" s="41">
        <v>0.0</v>
      </c>
      <c r="D139" s="42" t="s">
        <v>53</v>
      </c>
      <c r="E139" s="43" t="str">
        <f>D129-1</f>
        <v>6</v>
      </c>
      <c r="F139" s="53" t="s">
        <v>54</v>
      </c>
      <c r="G139" s="84"/>
      <c r="H139" s="45" t="str">
        <f>ROUNDDOWN(E130/2,0)</f>
        <v>210</v>
      </c>
      <c r="I139" s="21"/>
      <c r="J139" s="22"/>
      <c r="K139" s="56"/>
      <c r="L139" s="13"/>
    </row>
    <row r="140">
      <c r="A140" s="40" t="s">
        <v>57</v>
      </c>
      <c r="B140" t="str">
        <f>(4*A129)+G129+ROUNDDOWN(H129/2,0)+C140</f>
        <v>89</v>
      </c>
      <c r="C140" s="41">
        <v>0.0</v>
      </c>
      <c r="D140" s="42" t="s">
        <v>58</v>
      </c>
      <c r="E140" s="43" t="str">
        <f>D129-1</f>
        <v>6</v>
      </c>
      <c r="F140" s="57"/>
      <c r="G140" s="33"/>
      <c r="H140" s="33"/>
      <c r="I140" s="58"/>
      <c r="J140" s="28"/>
      <c r="K140" s="59"/>
      <c r="L140" s="13"/>
    </row>
    <row r="141">
      <c r="A141" s="40" t="s">
        <v>59</v>
      </c>
      <c r="B141" t="str">
        <f>(4*A129)+E129+ROUNDDOWN(H129/2,0)+C141</f>
        <v>87</v>
      </c>
      <c r="C141" s="41">
        <v>0.0</v>
      </c>
      <c r="D141" s="60"/>
      <c r="E141" s="43"/>
      <c r="F141" s="60"/>
      <c r="I141" s="58"/>
      <c r="J141" s="28"/>
      <c r="K141" s="59"/>
      <c r="L141" s="13"/>
    </row>
    <row r="142">
      <c r="A142" s="40" t="s">
        <v>60</v>
      </c>
      <c r="B142" t="str">
        <f>(4*A129)+D129+ROUNDDOWN(H129/2,0)+C142</f>
        <v>89</v>
      </c>
      <c r="C142" s="41">
        <v>0.0</v>
      </c>
      <c r="D142" s="60"/>
      <c r="E142" s="43"/>
      <c r="F142" s="60"/>
      <c r="I142" s="58"/>
      <c r="J142" s="28"/>
      <c r="K142" s="59"/>
      <c r="L142" s="13"/>
    </row>
    <row r="143">
      <c r="A143" s="61" t="s">
        <v>61</v>
      </c>
      <c r="B143" s="20" t="str">
        <f>(4*A129)+D129+ROUNDDOWN(H129/2,0)+C143</f>
        <v>104</v>
      </c>
      <c r="C143" s="31">
        <v>15.0</v>
      </c>
      <c r="D143" s="62" t="s">
        <v>62</v>
      </c>
      <c r="E143" s="63" t="str">
        <f>100*A129</f>
        <v>2000</v>
      </c>
      <c r="F143" s="16"/>
      <c r="G143" s="20"/>
      <c r="H143" s="20"/>
      <c r="I143" s="64"/>
      <c r="J143" s="48"/>
      <c r="K143" s="65"/>
      <c r="L143" s="13"/>
    </row>
    <row r="144">
      <c r="A144" s="24" t="s">
        <v>63</v>
      </c>
      <c r="B144" s="66" t="s">
        <v>64</v>
      </c>
      <c r="C144" s="33"/>
      <c r="D144" s="25" t="s">
        <v>65</v>
      </c>
      <c r="E144" s="33"/>
      <c r="F144" s="33"/>
      <c r="G144" s="33"/>
      <c r="H144" s="36"/>
      <c r="I144" s="67" t="s">
        <v>66</v>
      </c>
      <c r="J144" s="33"/>
      <c r="K144" s="23"/>
      <c r="L144" s="13"/>
    </row>
    <row r="145">
      <c r="A145" s="68"/>
      <c r="B145" s="62" t="s">
        <v>67</v>
      </c>
      <c r="C145" s="48"/>
      <c r="D145" s="48"/>
      <c r="E145" s="20"/>
      <c r="F145" s="20"/>
      <c r="G145" s="20"/>
      <c r="H145" s="15"/>
      <c r="I145" s="18"/>
      <c r="J145" s="20"/>
      <c r="K145" s="49"/>
      <c r="L145" s="13"/>
    </row>
    <row r="146">
      <c r="A146" s="24" t="s">
        <v>68</v>
      </c>
      <c r="B146" s="66" t="s">
        <v>61</v>
      </c>
      <c r="C146" s="25" t="s">
        <v>70</v>
      </c>
      <c r="D146" s="25" t="s">
        <v>20</v>
      </c>
      <c r="E146" s="66">
        <v>15.0</v>
      </c>
      <c r="F146" s="25" t="s">
        <v>71</v>
      </c>
      <c r="G146" s="22"/>
      <c r="H146" s="36"/>
      <c r="I146" s="67" t="s">
        <v>72</v>
      </c>
      <c r="J146" s="33"/>
      <c r="K146" s="23"/>
      <c r="L146" s="13"/>
    </row>
    <row r="147">
      <c r="A147" s="85" t="s">
        <v>174</v>
      </c>
      <c r="B147" s="69" t="s">
        <v>276</v>
      </c>
      <c r="C147" s="48"/>
      <c r="D147" s="62" t="s">
        <v>74</v>
      </c>
      <c r="E147" s="48"/>
      <c r="F147" s="62" t="s">
        <v>75</v>
      </c>
      <c r="G147" s="48"/>
      <c r="H147" s="15"/>
      <c r="I147" s="18"/>
      <c r="J147" s="20"/>
      <c r="K147" s="49"/>
      <c r="L147" s="13"/>
    </row>
    <row r="148">
      <c r="A148" s="24" t="s">
        <v>68</v>
      </c>
      <c r="B148" s="66" t="s">
        <v>69</v>
      </c>
      <c r="C148" s="25" t="s">
        <v>70</v>
      </c>
      <c r="D148" s="25" t="s">
        <v>20</v>
      </c>
      <c r="E148" s="22"/>
      <c r="F148" s="25" t="s">
        <v>71</v>
      </c>
      <c r="G148" s="22"/>
      <c r="H148" s="36"/>
      <c r="I148" s="67" t="s">
        <v>72</v>
      </c>
      <c r="J148" s="33"/>
      <c r="K148" s="23"/>
      <c r="L148" s="13"/>
    </row>
    <row r="149">
      <c r="A149" s="70"/>
      <c r="B149" s="71" t="s">
        <v>73</v>
      </c>
      <c r="C149" s="72"/>
      <c r="D149" s="3" t="s">
        <v>74</v>
      </c>
      <c r="E149" s="72"/>
      <c r="F149" s="3" t="s">
        <v>75</v>
      </c>
      <c r="G149" s="72"/>
      <c r="H149" s="73"/>
      <c r="I149" s="74"/>
      <c r="J149" s="5"/>
      <c r="K149" s="75"/>
      <c r="L149" s="13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</row>
  </sheetData>
  <mergeCells count="174">
    <mergeCell ref="I45:K45"/>
    <mergeCell ref="I46:K46"/>
    <mergeCell ref="D45:H45"/>
    <mergeCell ref="G46:H46"/>
    <mergeCell ref="G48:H48"/>
    <mergeCell ref="G49:H49"/>
    <mergeCell ref="I49:K49"/>
    <mergeCell ref="I44:K44"/>
    <mergeCell ref="I48:K48"/>
    <mergeCell ref="D51:E51"/>
    <mergeCell ref="F51:H51"/>
    <mergeCell ref="D52:E52"/>
    <mergeCell ref="F52:H52"/>
    <mergeCell ref="J52:K52"/>
    <mergeCell ref="A51:B51"/>
    <mergeCell ref="A52:B52"/>
    <mergeCell ref="I51:K51"/>
    <mergeCell ref="A27:B27"/>
    <mergeCell ref="D20:H20"/>
    <mergeCell ref="G22:H22"/>
    <mergeCell ref="G23:H23"/>
    <mergeCell ref="G24:H24"/>
    <mergeCell ref="A26:B26"/>
    <mergeCell ref="D26:E26"/>
    <mergeCell ref="I22:K22"/>
    <mergeCell ref="I23:K23"/>
    <mergeCell ref="A1:B1"/>
    <mergeCell ref="D1:E1"/>
    <mergeCell ref="F1:H1"/>
    <mergeCell ref="I1:K1"/>
    <mergeCell ref="A2:B2"/>
    <mergeCell ref="D2:E2"/>
    <mergeCell ref="F2:H2"/>
    <mergeCell ref="J12:K12"/>
    <mergeCell ref="J11:K11"/>
    <mergeCell ref="I26:K26"/>
    <mergeCell ref="J27:K27"/>
    <mergeCell ref="J33:K33"/>
    <mergeCell ref="J34:K34"/>
    <mergeCell ref="J35:K35"/>
    <mergeCell ref="J32:K32"/>
    <mergeCell ref="G47:H47"/>
    <mergeCell ref="I47:K47"/>
    <mergeCell ref="I20:K20"/>
    <mergeCell ref="G21:H21"/>
    <mergeCell ref="I21:K21"/>
    <mergeCell ref="G146:H146"/>
    <mergeCell ref="G147:H147"/>
    <mergeCell ref="G148:H148"/>
    <mergeCell ref="G149:H149"/>
    <mergeCell ref="I146:K146"/>
    <mergeCell ref="I147:K147"/>
    <mergeCell ref="I148:K148"/>
    <mergeCell ref="I149:K149"/>
    <mergeCell ref="I144:K144"/>
    <mergeCell ref="I145:K145"/>
    <mergeCell ref="D145:H145"/>
    <mergeCell ref="J128:K128"/>
    <mergeCell ref="J86:K86"/>
    <mergeCell ref="D70:H70"/>
    <mergeCell ref="D95:H95"/>
    <mergeCell ref="I72:K72"/>
    <mergeCell ref="I73:K73"/>
    <mergeCell ref="I74:K74"/>
    <mergeCell ref="I76:K76"/>
    <mergeCell ref="J77:K77"/>
    <mergeCell ref="I19:K19"/>
    <mergeCell ref="F26:H26"/>
    <mergeCell ref="D27:E27"/>
    <mergeCell ref="F27:H27"/>
    <mergeCell ref="J36:K36"/>
    <mergeCell ref="J37:K37"/>
    <mergeCell ref="I24:K24"/>
    <mergeCell ref="I97:K97"/>
    <mergeCell ref="J105:K105"/>
    <mergeCell ref="I98:K98"/>
    <mergeCell ref="I99:K99"/>
    <mergeCell ref="J102:K102"/>
    <mergeCell ref="J103:K103"/>
    <mergeCell ref="J104:K104"/>
    <mergeCell ref="I101:K101"/>
    <mergeCell ref="G122:H122"/>
    <mergeCell ref="G121:H121"/>
    <mergeCell ref="I121:K121"/>
    <mergeCell ref="I122:K122"/>
    <mergeCell ref="F101:H101"/>
    <mergeCell ref="F102:H102"/>
    <mergeCell ref="G98:H98"/>
    <mergeCell ref="G99:H99"/>
    <mergeCell ref="I94:K94"/>
    <mergeCell ref="I96:K96"/>
    <mergeCell ref="I70:K70"/>
    <mergeCell ref="I71:K71"/>
    <mergeCell ref="J9:K9"/>
    <mergeCell ref="J10:K10"/>
    <mergeCell ref="J2:K2"/>
    <mergeCell ref="J3:K3"/>
    <mergeCell ref="J4:K4"/>
    <mergeCell ref="J5:K5"/>
    <mergeCell ref="J6:K6"/>
    <mergeCell ref="J7:K7"/>
    <mergeCell ref="J8:K8"/>
    <mergeCell ref="J130:K130"/>
    <mergeCell ref="J131:K131"/>
    <mergeCell ref="J133:K133"/>
    <mergeCell ref="J134:K134"/>
    <mergeCell ref="J135:K135"/>
    <mergeCell ref="J136:K136"/>
    <mergeCell ref="J137:K137"/>
    <mergeCell ref="J129:K129"/>
    <mergeCell ref="J132:K132"/>
    <mergeCell ref="F76:H76"/>
    <mergeCell ref="F77:H77"/>
    <mergeCell ref="A76:B76"/>
    <mergeCell ref="D76:E76"/>
    <mergeCell ref="A77:B77"/>
    <mergeCell ref="D77:E77"/>
    <mergeCell ref="J87:K87"/>
    <mergeCell ref="I95:K95"/>
    <mergeCell ref="G96:H96"/>
    <mergeCell ref="G97:H97"/>
    <mergeCell ref="A101:B101"/>
    <mergeCell ref="D101:E101"/>
    <mergeCell ref="A102:B102"/>
    <mergeCell ref="D102:E102"/>
    <mergeCell ref="J106:K106"/>
    <mergeCell ref="J107:K107"/>
    <mergeCell ref="J108:K108"/>
    <mergeCell ref="J109:K109"/>
    <mergeCell ref="J110:K110"/>
    <mergeCell ref="J111:K111"/>
    <mergeCell ref="I123:K123"/>
    <mergeCell ref="I119:K119"/>
    <mergeCell ref="G124:H124"/>
    <mergeCell ref="D120:H120"/>
    <mergeCell ref="I124:K124"/>
    <mergeCell ref="A126:B126"/>
    <mergeCell ref="A127:B127"/>
    <mergeCell ref="D126:E126"/>
    <mergeCell ref="D127:E127"/>
    <mergeCell ref="F127:H127"/>
    <mergeCell ref="J127:K127"/>
    <mergeCell ref="J59:K59"/>
    <mergeCell ref="J60:K60"/>
    <mergeCell ref="J78:K78"/>
    <mergeCell ref="J79:K79"/>
    <mergeCell ref="J54:K54"/>
    <mergeCell ref="J55:K55"/>
    <mergeCell ref="J53:K53"/>
    <mergeCell ref="J62:K62"/>
    <mergeCell ref="J56:K56"/>
    <mergeCell ref="J28:K28"/>
    <mergeCell ref="J29:K29"/>
    <mergeCell ref="J80:K80"/>
    <mergeCell ref="J81:K81"/>
    <mergeCell ref="J82:K82"/>
    <mergeCell ref="J83:K83"/>
    <mergeCell ref="J84:K84"/>
    <mergeCell ref="J85:K85"/>
    <mergeCell ref="G71:H71"/>
    <mergeCell ref="G72:H72"/>
    <mergeCell ref="G73:H73"/>
    <mergeCell ref="G74:H74"/>
    <mergeCell ref="J57:K57"/>
    <mergeCell ref="J58:K58"/>
    <mergeCell ref="J61:K61"/>
    <mergeCell ref="I69:K69"/>
    <mergeCell ref="J30:K30"/>
    <mergeCell ref="J31:K31"/>
    <mergeCell ref="F126:H126"/>
    <mergeCell ref="I126:K126"/>
    <mergeCell ref="G123:H123"/>
    <mergeCell ref="J112:K112"/>
    <mergeCell ref="I120:K120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20.29"/>
    <col customWidth="1" min="2" max="2" width="13.86"/>
    <col customWidth="1" min="3" max="3" width="9.43"/>
    <col customWidth="1" min="4" max="4" width="11.29"/>
    <col customWidth="1" min="5" max="5" width="8.0"/>
    <col customWidth="1" min="6" max="6" width="11.29"/>
    <col customWidth="1" min="7" max="7" width="9.29"/>
    <col customWidth="1" min="8" max="8" width="12.14"/>
    <col customWidth="1" min="9" max="9" width="21.71"/>
    <col customWidth="1" min="10" max="10" width="20.0"/>
    <col customWidth="1" min="11" max="11" width="20.14"/>
  </cols>
  <sheetData>
    <row r="1">
      <c r="A1" s="1" t="s">
        <v>1</v>
      </c>
      <c r="B1" s="2"/>
      <c r="C1" s="4" t="s">
        <v>3</v>
      </c>
      <c r="D1" s="17"/>
      <c r="E1" s="15"/>
      <c r="F1" s="7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89"/>
      <c r="E2" s="45"/>
      <c r="F2" s="18"/>
      <c r="G2" s="20"/>
      <c r="H2" s="15"/>
      <c r="I2" s="21"/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7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26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>
        <v>0.0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>
        <v>0.0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36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40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44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48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>
      <c r="A26" s="1" t="s">
        <v>143</v>
      </c>
      <c r="B26" s="2"/>
      <c r="C26" s="4" t="s">
        <v>77</v>
      </c>
      <c r="D26" s="77" t="s">
        <v>81</v>
      </c>
      <c r="E26" s="2"/>
      <c r="F26" s="78" t="s">
        <v>82</v>
      </c>
      <c r="G26" s="8"/>
      <c r="H26" s="2"/>
      <c r="I26" s="4" t="s">
        <v>4</v>
      </c>
      <c r="J26" s="8"/>
      <c r="K26" s="79"/>
      <c r="L26" s="13"/>
    </row>
    <row r="27">
      <c r="A27" s="14" t="s">
        <v>145</v>
      </c>
      <c r="B27" s="15"/>
      <c r="C27" s="16"/>
      <c r="D27" s="17"/>
      <c r="E27" s="15"/>
      <c r="F27" s="80" t="s">
        <v>146</v>
      </c>
      <c r="G27" s="20"/>
      <c r="H27" s="15"/>
      <c r="I27" s="100" t="s">
        <v>147</v>
      </c>
      <c r="J27" s="102" t="s">
        <v>149</v>
      </c>
      <c r="K27" s="104"/>
      <c r="L27" s="13"/>
    </row>
    <row r="28">
      <c r="A28" s="24" t="s">
        <v>6</v>
      </c>
      <c r="B28" s="25" t="s">
        <v>7</v>
      </c>
      <c r="C28" s="25" t="s">
        <v>8</v>
      </c>
      <c r="D28" s="25" t="s">
        <v>9</v>
      </c>
      <c r="E28" s="25" t="s">
        <v>10</v>
      </c>
      <c r="F28" s="25" t="s">
        <v>11</v>
      </c>
      <c r="G28" s="25" t="s">
        <v>12</v>
      </c>
      <c r="H28" s="26" t="s">
        <v>13</v>
      </c>
      <c r="I28" s="83" t="s">
        <v>151</v>
      </c>
      <c r="J28" s="66" t="s">
        <v>152</v>
      </c>
      <c r="K28" s="23"/>
      <c r="L28" s="13"/>
    </row>
    <row r="29">
      <c r="A29" s="30">
        <v>4.0</v>
      </c>
      <c r="B29" s="31">
        <v>5.0</v>
      </c>
      <c r="C29" s="31">
        <v>6.0</v>
      </c>
      <c r="D29" s="31">
        <v>6.0</v>
      </c>
      <c r="E29" s="31">
        <v>3.0</v>
      </c>
      <c r="F29" s="31">
        <v>3.0</v>
      </c>
      <c r="G29" s="31">
        <v>6.0</v>
      </c>
      <c r="H29" s="32">
        <v>3.0</v>
      </c>
      <c r="I29" s="83" t="s">
        <v>154</v>
      </c>
      <c r="J29" s="28"/>
      <c r="K29" s="29"/>
      <c r="L29" s="13"/>
    </row>
    <row r="30">
      <c r="A30" s="24" t="s">
        <v>14</v>
      </c>
      <c r="B30" s="33" t="str">
        <f>(4*A29)+E29+ROUNDDOWN(H29/2,0)+C30</f>
        <v>20</v>
      </c>
      <c r="C30" s="34">
        <v>0.0</v>
      </c>
      <c r="D30" s="35" t="s">
        <v>15</v>
      </c>
      <c r="E30" s="36" t="str">
        <f>25+(3*D29)</f>
        <v>43</v>
      </c>
      <c r="F30" s="37" t="s">
        <v>16</v>
      </c>
      <c r="G30" s="38" t="s">
        <v>17</v>
      </c>
      <c r="H30" s="39" t="s">
        <v>18</v>
      </c>
      <c r="I30" s="83" t="s">
        <v>155</v>
      </c>
      <c r="J30" s="82" t="s">
        <v>156</v>
      </c>
      <c r="K30" s="29"/>
      <c r="L30" s="13"/>
    </row>
    <row r="31">
      <c r="A31" s="40" t="s">
        <v>19</v>
      </c>
      <c r="B31" t="str">
        <f>(4*A29)+D29+ROUNDDOWN(H29/2,0)+C31</f>
        <v>23</v>
      </c>
      <c r="C31" s="41">
        <v>0.0</v>
      </c>
      <c r="D31" s="42" t="s">
        <v>20</v>
      </c>
      <c r="E31" s="43" t="str">
        <f>15+(G29*3)</f>
        <v>33</v>
      </c>
      <c r="F31" s="35" t="s">
        <v>21</v>
      </c>
      <c r="G31" s="44" t="s">
        <v>22</v>
      </c>
      <c r="H31" s="45" t="str">
        <f>ROUNDDOWN(E30/2,0)</f>
        <v>21</v>
      </c>
      <c r="I31" s="27"/>
      <c r="J31" s="28"/>
      <c r="K31" s="29"/>
      <c r="L31" s="13"/>
    </row>
    <row r="32">
      <c r="A32" s="40" t="s">
        <v>23</v>
      </c>
      <c r="B32" t="str">
        <f>(4*A29)+C29+ROUNDDOWN(H29/2,0)+C32</f>
        <v>28</v>
      </c>
      <c r="C32" s="41">
        <v>5.0</v>
      </c>
      <c r="D32" s="42" t="s">
        <v>24</v>
      </c>
      <c r="E32" s="43" t="str">
        <f>MROUND((D29+(G29*2))*2.5,5)</f>
        <v>45</v>
      </c>
      <c r="F32" s="42" t="s">
        <v>25</v>
      </c>
      <c r="G32" s="46" t="s">
        <v>159</v>
      </c>
      <c r="H32" s="45" t="str">
        <f>ROUNDDOWN(E30/2,0)</f>
        <v>21</v>
      </c>
      <c r="I32" s="27"/>
      <c r="J32" s="28"/>
      <c r="K32" s="29"/>
      <c r="L32" s="13"/>
    </row>
    <row r="33">
      <c r="A33" s="40" t="s">
        <v>27</v>
      </c>
      <c r="B33" t="str">
        <f>(4*A29)+C29+ROUNDDOWN(H29/2,0)+C33</f>
        <v>23</v>
      </c>
      <c r="C33" s="41">
        <v>0.0</v>
      </c>
      <c r="D33" s="42" t="s">
        <v>28</v>
      </c>
      <c r="E33" s="43" t="str">
        <f>ROUNDUP(F29/2,0)</f>
        <v>2</v>
      </c>
      <c r="F33" s="42" t="s">
        <v>29</v>
      </c>
      <c r="G33" s="46" t="s">
        <v>160</v>
      </c>
      <c r="H33" s="45" t="str">
        <f>ROUNDDOWN(E30/2,0)</f>
        <v>21</v>
      </c>
      <c r="I33" s="27"/>
      <c r="J33" s="28"/>
      <c r="K33" s="29"/>
      <c r="L33" s="13"/>
    </row>
    <row r="34">
      <c r="A34" s="40" t="s">
        <v>30</v>
      </c>
      <c r="B34" t="str">
        <f>(4*A29)+C29+ROUNDDOWN(H29/2,0)+C34</f>
        <v>28</v>
      </c>
      <c r="C34" s="41">
        <v>5.0</v>
      </c>
      <c r="D34" s="42" t="s">
        <v>31</v>
      </c>
      <c r="E34" s="43" t="str">
        <f>ROUNDUP(D29/2,0)</f>
        <v>3</v>
      </c>
      <c r="F34" s="42" t="s">
        <v>32</v>
      </c>
      <c r="G34" s="46" t="s">
        <v>161</v>
      </c>
      <c r="H34" s="45" t="str">
        <f>ROUNDDOWN(E30/2,0)</f>
        <v>21</v>
      </c>
      <c r="I34" s="27"/>
      <c r="J34" s="28"/>
      <c r="K34" s="29"/>
      <c r="L34" s="13"/>
    </row>
    <row r="35">
      <c r="A35" s="40" t="s">
        <v>33</v>
      </c>
      <c r="B35" t="str">
        <f>(4*A29)+F29+ROUNDDOWN(H29/2,0)+C35</f>
        <v>20</v>
      </c>
      <c r="C35" s="41">
        <v>0.0</v>
      </c>
      <c r="D35" s="42" t="s">
        <v>34</v>
      </c>
      <c r="E35" s="43" t="str">
        <f>((30+(D29*3)+(F29*3))+((D29+F29)*A29))</f>
        <v>93</v>
      </c>
      <c r="F35" s="42" t="s">
        <v>35</v>
      </c>
      <c r="G35" s="46">
        <v>0.0</v>
      </c>
      <c r="H35" s="45" t="str">
        <f>ROUNDDOWN(E30/2,0)</f>
        <v>21</v>
      </c>
      <c r="I35" s="27"/>
      <c r="J35" s="28"/>
      <c r="K35" s="29"/>
      <c r="L35" s="13"/>
    </row>
    <row r="36">
      <c r="A36" s="40" t="s">
        <v>37</v>
      </c>
      <c r="B36" t="str">
        <f>(4*A29)+B29+ROUNDDOWN(H29/2,0)+C36</f>
        <v>22</v>
      </c>
      <c r="C36" s="41">
        <v>0.0</v>
      </c>
      <c r="D36" s="42" t="s">
        <v>38</v>
      </c>
      <c r="E36" s="41">
        <v>-1.0</v>
      </c>
      <c r="F36" s="42" t="s">
        <v>39</v>
      </c>
      <c r="G36" s="46">
        <v>0.0</v>
      </c>
      <c r="H36" s="45" t="str">
        <f>ROUNDDOWN(E30/2,0)</f>
        <v>21</v>
      </c>
      <c r="I36" s="27"/>
      <c r="J36" s="28"/>
      <c r="K36" s="29"/>
      <c r="L36" s="13"/>
    </row>
    <row r="37">
      <c r="A37" s="40" t="s">
        <v>41</v>
      </c>
      <c r="B37" t="str">
        <f>(4*A29)+F29+ROUNDDOWN(H29/2,0)+C37</f>
        <v>20</v>
      </c>
      <c r="C37" s="41">
        <v>0.0</v>
      </c>
      <c r="D37" s="42" t="s">
        <v>42</v>
      </c>
      <c r="E37" s="43" t="str">
        <f>H29</f>
        <v>3</v>
      </c>
      <c r="F37" s="42" t="s">
        <v>43</v>
      </c>
      <c r="G37" s="46">
        <v>0.0</v>
      </c>
      <c r="H37" s="45" t="str">
        <f>ROUNDDOWN(E30/2,0)</f>
        <v>21</v>
      </c>
      <c r="I37" s="47"/>
      <c r="J37" s="48"/>
      <c r="K37" s="49"/>
      <c r="L37" s="13"/>
    </row>
    <row r="38">
      <c r="A38" s="40" t="s">
        <v>45</v>
      </c>
      <c r="B38" t="str">
        <f>(4*A29)+F29+ROUNDDOWN(H29/2,0)+C38</f>
        <v>20</v>
      </c>
      <c r="C38" s="41">
        <v>0.0</v>
      </c>
      <c r="D38" s="42" t="s">
        <v>46</v>
      </c>
      <c r="E38" s="43" t="str">
        <f>94+ROUNDDOWN(H29/2,0)</f>
        <v>95</v>
      </c>
      <c r="F38" s="42" t="s">
        <v>47</v>
      </c>
      <c r="G38" s="46">
        <v>0.0</v>
      </c>
      <c r="H38" s="45" t="str">
        <f>ROUNDDOWN(E30/2,0)</f>
        <v>21</v>
      </c>
      <c r="I38" s="50" t="s">
        <v>49</v>
      </c>
      <c r="J38" s="51" t="s">
        <v>50</v>
      </c>
      <c r="K38" s="52" t="s">
        <v>51</v>
      </c>
      <c r="L38" s="13"/>
    </row>
    <row r="39">
      <c r="A39" s="40" t="s">
        <v>52</v>
      </c>
      <c r="B39" t="str">
        <f>(4*A29)+G29+ROUNDDOWN(H29/2,0)+C39</f>
        <v>28</v>
      </c>
      <c r="C39" s="41">
        <v>5.0</v>
      </c>
      <c r="D39" s="42" t="s">
        <v>53</v>
      </c>
      <c r="E39" s="43" t="str">
        <f>D29-1</f>
        <v>5</v>
      </c>
      <c r="F39" s="53" t="s">
        <v>54</v>
      </c>
      <c r="G39" s="54">
        <v>0.0</v>
      </c>
      <c r="H39" s="45" t="str">
        <f>ROUNDDOWN(E30/2,0)</f>
        <v>21</v>
      </c>
      <c r="I39" s="55" t="s">
        <v>162</v>
      </c>
      <c r="J39" s="66">
        <v>1.0</v>
      </c>
      <c r="K39" s="106">
        <v>5.0</v>
      </c>
      <c r="L39" s="13"/>
    </row>
    <row r="40">
      <c r="A40" s="40" t="s">
        <v>57</v>
      </c>
      <c r="B40" t="str">
        <f>(4*A29)+G29+ROUNDDOWN(H29/2,0)+C40</f>
        <v>23</v>
      </c>
      <c r="C40" s="41">
        <v>0.0</v>
      </c>
      <c r="D40" s="42" t="s">
        <v>58</v>
      </c>
      <c r="E40" s="43" t="str">
        <f>D29-1</f>
        <v>5</v>
      </c>
      <c r="F40" s="57"/>
      <c r="G40" s="33"/>
      <c r="H40" s="33"/>
      <c r="I40" s="90" t="s">
        <v>163</v>
      </c>
      <c r="J40" s="82">
        <v>1.0</v>
      </c>
      <c r="K40" s="107">
        <v>10.0</v>
      </c>
      <c r="L40" s="13"/>
    </row>
    <row r="41">
      <c r="A41" s="40" t="s">
        <v>59</v>
      </c>
      <c r="B41" t="str">
        <f>(4*A29)+E29+ROUNDDOWN(H29/2,0)+C41</f>
        <v>20</v>
      </c>
      <c r="C41" s="41">
        <v>0.0</v>
      </c>
      <c r="D41" s="60"/>
      <c r="E41" s="43"/>
      <c r="F41" s="60"/>
      <c r="I41" s="90" t="s">
        <v>164</v>
      </c>
      <c r="J41" s="82">
        <v>1.0</v>
      </c>
      <c r="K41" s="59"/>
      <c r="L41" s="13"/>
    </row>
    <row r="42">
      <c r="A42" s="40" t="s">
        <v>60</v>
      </c>
      <c r="B42" t="str">
        <f>(4*A29)+D29+ROUNDDOWN(H29/2,0)+C42</f>
        <v>23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61" t="s">
        <v>61</v>
      </c>
      <c r="B43" s="20" t="str">
        <f>(4*A29)+D29+ROUNDDOWN(H29/2,0)+C43</f>
        <v>23</v>
      </c>
      <c r="C43" s="31">
        <v>0.0</v>
      </c>
      <c r="D43" s="62" t="s">
        <v>62</v>
      </c>
      <c r="E43" s="63" t="str">
        <f>100*A29</f>
        <v>400</v>
      </c>
      <c r="F43" s="16"/>
      <c r="G43" s="20"/>
      <c r="H43" s="20"/>
      <c r="I43" s="64"/>
      <c r="J43" s="48"/>
      <c r="K43" s="65"/>
      <c r="L43" s="13"/>
    </row>
    <row r="44">
      <c r="A44" s="24" t="s">
        <v>63</v>
      </c>
      <c r="B44" s="66" t="s">
        <v>165</v>
      </c>
      <c r="C44" s="33"/>
      <c r="D44" s="25" t="s">
        <v>65</v>
      </c>
      <c r="E44" s="33"/>
      <c r="F44" s="33"/>
      <c r="G44" s="33"/>
      <c r="H44" s="36"/>
      <c r="I44" s="67" t="s">
        <v>66</v>
      </c>
      <c r="J44" s="33"/>
      <c r="K44" s="23"/>
      <c r="L44" s="13"/>
    </row>
    <row r="45">
      <c r="A45" s="85" t="s">
        <v>166</v>
      </c>
      <c r="B45" s="62" t="s">
        <v>67</v>
      </c>
      <c r="C45" s="69">
        <v>5.0</v>
      </c>
      <c r="D45" s="48"/>
      <c r="E45" s="20"/>
      <c r="F45" s="20"/>
      <c r="G45" s="20"/>
      <c r="H45" s="15"/>
      <c r="I45" s="18"/>
      <c r="J45" s="20"/>
      <c r="K45" s="49"/>
      <c r="L45" s="13"/>
    </row>
    <row r="46">
      <c r="A46" s="24" t="s">
        <v>68</v>
      </c>
      <c r="B46" s="66" t="s">
        <v>167</v>
      </c>
      <c r="C46" s="25" t="s">
        <v>70</v>
      </c>
      <c r="D46" s="25" t="s">
        <v>20</v>
      </c>
      <c r="E46" s="66">
        <v>15.0</v>
      </c>
      <c r="F46" s="25" t="s">
        <v>71</v>
      </c>
      <c r="G46" s="22"/>
      <c r="H46" s="36"/>
      <c r="I46" s="67" t="s">
        <v>168</v>
      </c>
      <c r="J46" s="33"/>
      <c r="K46" s="23"/>
      <c r="L46" s="13"/>
    </row>
    <row r="47">
      <c r="A47" s="85" t="s">
        <v>169</v>
      </c>
      <c r="B47" s="69" t="s">
        <v>170</v>
      </c>
      <c r="C47" s="69" t="s">
        <v>171</v>
      </c>
      <c r="D47" s="62" t="s">
        <v>74</v>
      </c>
      <c r="E47" s="69" t="s">
        <v>172</v>
      </c>
      <c r="F47" s="62" t="s">
        <v>75</v>
      </c>
      <c r="G47" s="48"/>
      <c r="H47" s="15"/>
      <c r="I47" s="18"/>
      <c r="J47" s="20"/>
      <c r="K47" s="49"/>
      <c r="L47" s="13"/>
    </row>
    <row r="48">
      <c r="A48" s="24" t="s">
        <v>68</v>
      </c>
      <c r="B48" s="66" t="s">
        <v>69</v>
      </c>
      <c r="C48" s="25" t="s">
        <v>70</v>
      </c>
      <c r="D48" s="25" t="s">
        <v>20</v>
      </c>
      <c r="E48" s="22"/>
      <c r="F48" s="25" t="s">
        <v>71</v>
      </c>
      <c r="G48" s="22"/>
      <c r="H48" s="36"/>
      <c r="I48" s="67" t="s">
        <v>72</v>
      </c>
      <c r="J48" s="33"/>
      <c r="K48" s="23"/>
      <c r="L48" s="13"/>
    </row>
    <row r="49">
      <c r="A49" s="70"/>
      <c r="B49" s="71" t="s">
        <v>73</v>
      </c>
      <c r="C49" s="72"/>
      <c r="D49" s="3" t="s">
        <v>74</v>
      </c>
      <c r="E49" s="72"/>
      <c r="F49" s="3" t="s">
        <v>75</v>
      </c>
      <c r="G49" s="72"/>
      <c r="H49" s="73"/>
      <c r="I49" s="74"/>
      <c r="J49" s="5"/>
      <c r="K49" s="75"/>
      <c r="L49" s="13"/>
    </row>
    <row r="50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>
      <c r="A51" s="1" t="s">
        <v>173</v>
      </c>
      <c r="B51" s="2"/>
      <c r="C51" s="4" t="s">
        <v>77</v>
      </c>
      <c r="D51" s="77" t="s">
        <v>78</v>
      </c>
      <c r="E51" s="2"/>
      <c r="F51" s="78" t="s">
        <v>80</v>
      </c>
      <c r="G51" s="8"/>
      <c r="H51" s="2"/>
      <c r="I51" s="4" t="s">
        <v>4</v>
      </c>
      <c r="J51" s="8"/>
      <c r="K51" s="79"/>
      <c r="L51" s="13"/>
    </row>
    <row r="52">
      <c r="A52" s="14" t="s">
        <v>145</v>
      </c>
      <c r="B52" s="15"/>
      <c r="C52" s="16"/>
      <c r="D52" s="17"/>
      <c r="E52" s="15"/>
      <c r="F52" s="80" t="s">
        <v>86</v>
      </c>
      <c r="G52" s="20"/>
      <c r="H52" s="15"/>
      <c r="I52" s="100" t="s">
        <v>147</v>
      </c>
      <c r="J52" s="102" t="s">
        <v>149</v>
      </c>
      <c r="K52" s="104"/>
      <c r="L52" s="13"/>
    </row>
    <row r="53">
      <c r="A53" s="24" t="s">
        <v>6</v>
      </c>
      <c r="B53" s="25" t="s">
        <v>7</v>
      </c>
      <c r="C53" s="25" t="s">
        <v>8</v>
      </c>
      <c r="D53" s="25" t="s">
        <v>9</v>
      </c>
      <c r="E53" s="25" t="s">
        <v>10</v>
      </c>
      <c r="F53" s="25" t="s">
        <v>11</v>
      </c>
      <c r="G53" s="25" t="s">
        <v>12</v>
      </c>
      <c r="H53" s="26" t="s">
        <v>13</v>
      </c>
      <c r="I53" s="83" t="s">
        <v>151</v>
      </c>
      <c r="J53" s="66" t="s">
        <v>152</v>
      </c>
      <c r="K53" s="23"/>
      <c r="L53" s="13"/>
    </row>
    <row r="54">
      <c r="A54" s="30">
        <v>6.0</v>
      </c>
      <c r="B54" s="31">
        <v>5.0</v>
      </c>
      <c r="C54" s="31">
        <v>7.0</v>
      </c>
      <c r="D54" s="31">
        <v>7.0</v>
      </c>
      <c r="E54" s="31">
        <v>3.0</v>
      </c>
      <c r="F54" s="31">
        <v>3.0</v>
      </c>
      <c r="G54" s="31">
        <v>6.0</v>
      </c>
      <c r="H54" s="32">
        <v>3.0</v>
      </c>
      <c r="I54" s="83" t="s">
        <v>154</v>
      </c>
      <c r="J54" s="28"/>
      <c r="K54" s="29"/>
      <c r="L54" s="13"/>
    </row>
    <row r="55">
      <c r="A55" s="24" t="s">
        <v>14</v>
      </c>
      <c r="B55" s="33" t="str">
        <f>(4*A54)+E54+ROUNDDOWN(H54/2,0)+C55</f>
        <v>28</v>
      </c>
      <c r="C55" s="34">
        <v>0.0</v>
      </c>
      <c r="D55" s="35" t="s">
        <v>15</v>
      </c>
      <c r="E55" s="36" t="str">
        <f>50+(3*D54)</f>
        <v>71</v>
      </c>
      <c r="F55" s="37" t="s">
        <v>16</v>
      </c>
      <c r="G55" s="38" t="s">
        <v>17</v>
      </c>
      <c r="H55" s="39" t="s">
        <v>18</v>
      </c>
      <c r="I55" s="83" t="s">
        <v>176</v>
      </c>
      <c r="J55" s="82" t="s">
        <v>156</v>
      </c>
      <c r="K55" s="29"/>
      <c r="L55" s="13"/>
    </row>
    <row r="56">
      <c r="A56" s="40" t="s">
        <v>19</v>
      </c>
      <c r="B56" t="str">
        <f>(4*A54)+D54+ROUNDDOWN(H54/2,0)+C56</f>
        <v>32</v>
      </c>
      <c r="C56" s="41">
        <v>0.0</v>
      </c>
      <c r="D56" s="42" t="s">
        <v>20</v>
      </c>
      <c r="E56" s="43" t="str">
        <f>25+(G54*3)</f>
        <v>43</v>
      </c>
      <c r="F56" s="35" t="s">
        <v>21</v>
      </c>
      <c r="G56" s="44" t="s">
        <v>22</v>
      </c>
      <c r="H56" s="45" t="str">
        <f>ROUNDDOWN(E55/2,0)</f>
        <v>35</v>
      </c>
      <c r="I56" s="83" t="s">
        <v>178</v>
      </c>
      <c r="J56" s="82" t="s">
        <v>179</v>
      </c>
      <c r="K56" s="29"/>
      <c r="L56" s="13"/>
    </row>
    <row r="57">
      <c r="A57" s="40" t="s">
        <v>23</v>
      </c>
      <c r="B57" t="str">
        <f>(4*A54)+C54+ROUNDDOWN(H54/2,0)+C57</f>
        <v>42</v>
      </c>
      <c r="C57" s="41">
        <v>10.0</v>
      </c>
      <c r="D57" s="42" t="s">
        <v>24</v>
      </c>
      <c r="E57" s="43" t="str">
        <f>MROUND((D54+(G54*2))*2.5,5)</f>
        <v>50</v>
      </c>
      <c r="F57" s="42" t="s">
        <v>25</v>
      </c>
      <c r="G57" s="46" t="s">
        <v>159</v>
      </c>
      <c r="H57" s="45" t="str">
        <f>ROUNDDOWN(E55/2,0)</f>
        <v>35</v>
      </c>
      <c r="I57" s="27"/>
      <c r="J57" s="28"/>
      <c r="K57" s="29"/>
      <c r="L57" s="13"/>
    </row>
    <row r="58">
      <c r="A58" s="40" t="s">
        <v>27</v>
      </c>
      <c r="B58" t="str">
        <f>(4*A54)+C54+ROUNDDOWN(H54/2,0)+C58</f>
        <v>32</v>
      </c>
      <c r="C58" s="41">
        <v>0.0</v>
      </c>
      <c r="D58" s="42" t="s">
        <v>28</v>
      </c>
      <c r="E58" s="43" t="str">
        <f>ROUNDUP(F54/2,0)</f>
        <v>2</v>
      </c>
      <c r="F58" s="42" t="s">
        <v>29</v>
      </c>
      <c r="G58" s="46" t="s">
        <v>160</v>
      </c>
      <c r="H58" s="45" t="str">
        <f>ROUNDDOWN(E55/2,0)</f>
        <v>35</v>
      </c>
      <c r="I58" s="27"/>
      <c r="J58" s="28"/>
      <c r="K58" s="29"/>
      <c r="L58" s="13"/>
    </row>
    <row r="59">
      <c r="A59" s="40" t="s">
        <v>30</v>
      </c>
      <c r="B59" t="str">
        <f>(4*A54)+C54+ROUNDDOWN(H54/2,0)+C59</f>
        <v>57</v>
      </c>
      <c r="C59" s="41">
        <v>25.0</v>
      </c>
      <c r="D59" s="42" t="s">
        <v>31</v>
      </c>
      <c r="E59" s="43" t="str">
        <f>ROUNDUP(D54/2,0)</f>
        <v>4</v>
      </c>
      <c r="F59" s="42" t="s">
        <v>32</v>
      </c>
      <c r="G59" s="46" t="s">
        <v>161</v>
      </c>
      <c r="H59" s="45" t="str">
        <f>ROUNDDOWN(E55/2,0)</f>
        <v>35</v>
      </c>
      <c r="I59" s="27"/>
      <c r="J59" s="28"/>
      <c r="K59" s="29"/>
      <c r="L59" s="13"/>
    </row>
    <row r="60">
      <c r="A60" s="40" t="s">
        <v>33</v>
      </c>
      <c r="B60" t="str">
        <f>(4*A54)+F54+ROUNDDOWN(H54/2,0)+C60</f>
        <v>28</v>
      </c>
      <c r="C60" s="41">
        <v>0.0</v>
      </c>
      <c r="D60" s="42" t="s">
        <v>34</v>
      </c>
      <c r="E60" s="43" t="str">
        <f>((30+(D54*3)+(F54*3))+((D54+F54)*A54))</f>
        <v>120</v>
      </c>
      <c r="F60" s="42" t="s">
        <v>35</v>
      </c>
      <c r="G60" s="46">
        <v>0.0</v>
      </c>
      <c r="H60" s="45" t="str">
        <f>ROUNDDOWN(E55/2,0)</f>
        <v>35</v>
      </c>
      <c r="I60" s="27"/>
      <c r="J60" s="28"/>
      <c r="K60" s="29"/>
      <c r="L60" s="13"/>
    </row>
    <row r="61">
      <c r="A61" s="40" t="s">
        <v>37</v>
      </c>
      <c r="B61" t="str">
        <f>(4*A54)+B54+ROUNDDOWN(H54/2,0)+C61</f>
        <v>30</v>
      </c>
      <c r="C61" s="41">
        <v>0.0</v>
      </c>
      <c r="D61" s="42" t="s">
        <v>38</v>
      </c>
      <c r="E61" s="41">
        <v>-1.0</v>
      </c>
      <c r="F61" s="42" t="s">
        <v>39</v>
      </c>
      <c r="G61" s="46">
        <v>0.0</v>
      </c>
      <c r="H61" s="45" t="str">
        <f>ROUNDDOWN(E55/2,0)</f>
        <v>35</v>
      </c>
      <c r="I61" s="27"/>
      <c r="J61" s="28"/>
      <c r="K61" s="29"/>
      <c r="L61" s="13"/>
    </row>
    <row r="62">
      <c r="A62" s="40" t="s">
        <v>41</v>
      </c>
      <c r="B62" t="str">
        <f>(4*A54)+F54+ROUNDDOWN(H54/2,0)+C62</f>
        <v>28</v>
      </c>
      <c r="C62" s="41">
        <v>0.0</v>
      </c>
      <c r="D62" s="42" t="s">
        <v>42</v>
      </c>
      <c r="E62" s="43" t="str">
        <f>H54</f>
        <v>3</v>
      </c>
      <c r="F62" s="42" t="s">
        <v>43</v>
      </c>
      <c r="G62" s="46">
        <v>0.0</v>
      </c>
      <c r="H62" s="45" t="str">
        <f>ROUNDDOWN(E55/2,0)</f>
        <v>35</v>
      </c>
      <c r="I62" s="47"/>
      <c r="J62" s="48"/>
      <c r="K62" s="49"/>
      <c r="L62" s="13"/>
    </row>
    <row r="63">
      <c r="A63" s="40" t="s">
        <v>45</v>
      </c>
      <c r="B63" t="str">
        <f>(4*A54)+F54+ROUNDDOWN(H54/2,0)+C63</f>
        <v>28</v>
      </c>
      <c r="C63" s="41">
        <v>0.0</v>
      </c>
      <c r="D63" s="42" t="s">
        <v>46</v>
      </c>
      <c r="E63" s="43" t="str">
        <f>94+ROUNDDOWN(H54/2,0)</f>
        <v>95</v>
      </c>
      <c r="F63" s="42" t="s">
        <v>47</v>
      </c>
      <c r="G63" s="46">
        <v>0.0</v>
      </c>
      <c r="H63" s="45" t="str">
        <f>ROUNDDOWN(E55/2,0)</f>
        <v>35</v>
      </c>
      <c r="I63" s="50" t="s">
        <v>49</v>
      </c>
      <c r="J63" s="51" t="s">
        <v>50</v>
      </c>
      <c r="K63" s="52" t="s">
        <v>51</v>
      </c>
      <c r="L63" s="13"/>
    </row>
    <row r="64">
      <c r="A64" s="40" t="s">
        <v>52</v>
      </c>
      <c r="B64" t="str">
        <f>(4*A54)+G54+ROUNDDOWN(H54/2,0)+C64</f>
        <v>41</v>
      </c>
      <c r="C64" s="41">
        <v>10.0</v>
      </c>
      <c r="D64" s="42" t="s">
        <v>53</v>
      </c>
      <c r="E64" s="43" t="str">
        <f>D54-1</f>
        <v>6</v>
      </c>
      <c r="F64" s="53" t="s">
        <v>54</v>
      </c>
      <c r="G64" s="54">
        <v>0.0</v>
      </c>
      <c r="H64" s="45" t="str">
        <f>ROUNDDOWN(E55/2,0)</f>
        <v>35</v>
      </c>
      <c r="I64" s="55" t="s">
        <v>162</v>
      </c>
      <c r="J64" s="66">
        <v>1.0</v>
      </c>
      <c r="K64" s="106">
        <v>5.0</v>
      </c>
      <c r="L64" s="13"/>
    </row>
    <row r="65">
      <c r="A65" s="40" t="s">
        <v>57</v>
      </c>
      <c r="B65" t="str">
        <f>(4*A54)+G54+ROUNDDOWN(H54/2,0)+C65</f>
        <v>31</v>
      </c>
      <c r="C65" s="41">
        <v>0.0</v>
      </c>
      <c r="D65" s="42" t="s">
        <v>58</v>
      </c>
      <c r="E65" s="43" t="str">
        <f>D54-1</f>
        <v>6</v>
      </c>
      <c r="F65" s="57"/>
      <c r="G65" s="33"/>
      <c r="H65" s="33"/>
      <c r="I65" s="90" t="s">
        <v>163</v>
      </c>
      <c r="J65" s="82">
        <v>1.0</v>
      </c>
      <c r="K65" s="107">
        <v>10.0</v>
      </c>
      <c r="L65" s="13"/>
    </row>
    <row r="66">
      <c r="A66" s="40" t="s">
        <v>59</v>
      </c>
      <c r="B66" t="str">
        <f>(4*A54)+E54+ROUNDDOWN(H54/2,0)+C66</f>
        <v>28</v>
      </c>
      <c r="C66" s="41">
        <v>0.0</v>
      </c>
      <c r="D66" s="60"/>
      <c r="E66" s="43"/>
      <c r="F66" s="60"/>
      <c r="I66" s="90" t="s">
        <v>164</v>
      </c>
      <c r="J66" s="82">
        <v>1.0</v>
      </c>
      <c r="K66" s="59"/>
      <c r="L66" s="13"/>
    </row>
    <row r="67">
      <c r="A67" s="40" t="s">
        <v>60</v>
      </c>
      <c r="B67" t="str">
        <f>(4*A54)+D54+ROUNDDOWN(H54/2,0)+C67</f>
        <v>32</v>
      </c>
      <c r="C67" s="41">
        <v>0.0</v>
      </c>
      <c r="D67" s="60"/>
      <c r="E67" s="43"/>
      <c r="F67" s="60"/>
      <c r="I67" s="58"/>
      <c r="J67" s="28"/>
      <c r="K67" s="59"/>
      <c r="L67" s="13"/>
    </row>
    <row r="68">
      <c r="A68" s="61" t="s">
        <v>61</v>
      </c>
      <c r="B68" s="20" t="str">
        <f>(4*A54)+D54+ROUNDDOWN(H54/2,0)+C68</f>
        <v>32</v>
      </c>
      <c r="C68" s="31">
        <v>0.0</v>
      </c>
      <c r="D68" s="62" t="s">
        <v>62</v>
      </c>
      <c r="E68" s="63" t="str">
        <f>100*A54</f>
        <v>600</v>
      </c>
      <c r="F68" s="16"/>
      <c r="G68" s="20"/>
      <c r="H68" s="20"/>
      <c r="I68" s="64"/>
      <c r="J68" s="48"/>
      <c r="K68" s="65"/>
      <c r="L68" s="13"/>
    </row>
    <row r="69">
      <c r="A69" s="24" t="s">
        <v>63</v>
      </c>
      <c r="B69" s="66" t="s">
        <v>165</v>
      </c>
      <c r="C69" s="33"/>
      <c r="D69" s="25" t="s">
        <v>65</v>
      </c>
      <c r="E69" s="33"/>
      <c r="F69" s="33"/>
      <c r="G69" s="33"/>
      <c r="H69" s="36"/>
      <c r="I69" s="67" t="s">
        <v>66</v>
      </c>
      <c r="J69" s="33"/>
      <c r="K69" s="23"/>
      <c r="L69" s="13"/>
    </row>
    <row r="70">
      <c r="A70" s="85" t="s">
        <v>166</v>
      </c>
      <c r="B70" s="62" t="s">
        <v>67</v>
      </c>
      <c r="C70" s="69">
        <v>4.0</v>
      </c>
      <c r="D70" s="48"/>
      <c r="E70" s="20"/>
      <c r="F70" s="20"/>
      <c r="G70" s="20"/>
      <c r="H70" s="15"/>
      <c r="I70" s="18"/>
      <c r="J70" s="20"/>
      <c r="K70" s="49"/>
      <c r="L70" s="13"/>
    </row>
    <row r="71">
      <c r="A71" s="24" t="s">
        <v>68</v>
      </c>
      <c r="B71" s="66" t="s">
        <v>167</v>
      </c>
      <c r="C71" s="25" t="s">
        <v>70</v>
      </c>
      <c r="D71" s="25" t="s">
        <v>20</v>
      </c>
      <c r="E71" s="66">
        <v>15.0</v>
      </c>
      <c r="F71" s="25" t="s">
        <v>71</v>
      </c>
      <c r="G71" s="22"/>
      <c r="H71" s="36"/>
      <c r="I71" s="67" t="s">
        <v>188</v>
      </c>
      <c r="J71" s="33"/>
      <c r="K71" s="23"/>
      <c r="L71" s="13"/>
    </row>
    <row r="72">
      <c r="A72" s="85" t="s">
        <v>169</v>
      </c>
      <c r="B72" s="69" t="s">
        <v>189</v>
      </c>
      <c r="C72" s="69" t="s">
        <v>171</v>
      </c>
      <c r="D72" s="62" t="s">
        <v>74</v>
      </c>
      <c r="E72" s="69" t="s">
        <v>172</v>
      </c>
      <c r="F72" s="62" t="s">
        <v>75</v>
      </c>
      <c r="G72" s="48"/>
      <c r="H72" s="15"/>
      <c r="I72" s="18"/>
      <c r="J72" s="20"/>
      <c r="K72" s="49"/>
      <c r="L72" s="13"/>
    </row>
    <row r="73">
      <c r="A73" s="24" t="s">
        <v>68</v>
      </c>
      <c r="B73" s="66" t="s">
        <v>69</v>
      </c>
      <c r="C73" s="25" t="s">
        <v>70</v>
      </c>
      <c r="D73" s="25" t="s">
        <v>20</v>
      </c>
      <c r="E73" s="22"/>
      <c r="F73" s="25" t="s">
        <v>71</v>
      </c>
      <c r="G73" s="22"/>
      <c r="H73" s="36"/>
      <c r="I73" s="67" t="s">
        <v>72</v>
      </c>
      <c r="J73" s="33"/>
      <c r="K73" s="23"/>
      <c r="L73" s="13"/>
    </row>
    <row r="74">
      <c r="A74" s="70"/>
      <c r="B74" s="71" t="s">
        <v>73</v>
      </c>
      <c r="C74" s="72"/>
      <c r="D74" s="3" t="s">
        <v>74</v>
      </c>
      <c r="E74" s="72"/>
      <c r="F74" s="3" t="s">
        <v>75</v>
      </c>
      <c r="G74" s="72"/>
      <c r="H74" s="73"/>
      <c r="I74" s="74"/>
      <c r="J74" s="5"/>
      <c r="K74" s="75"/>
      <c r="L74" s="13"/>
    </row>
    <row r="75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</row>
    <row r="76">
      <c r="A76" s="1" t="s">
        <v>190</v>
      </c>
      <c r="B76" s="2"/>
      <c r="C76" s="4" t="s">
        <v>77</v>
      </c>
      <c r="D76" s="77" t="s">
        <v>78</v>
      </c>
      <c r="E76" s="2"/>
      <c r="F76" s="78" t="s">
        <v>80</v>
      </c>
      <c r="G76" s="8"/>
      <c r="H76" s="2"/>
      <c r="I76" s="4" t="s">
        <v>4</v>
      </c>
      <c r="J76" s="8"/>
      <c r="K76" s="79"/>
      <c r="L76" s="13"/>
    </row>
    <row r="77">
      <c r="A77" s="14" t="s">
        <v>5</v>
      </c>
      <c r="B77" s="15"/>
      <c r="C77" s="16"/>
      <c r="D77" s="17"/>
      <c r="E77" s="15"/>
      <c r="F77" s="80" t="s">
        <v>86</v>
      </c>
      <c r="G77" s="20"/>
      <c r="H77" s="15"/>
      <c r="I77" s="100" t="s">
        <v>147</v>
      </c>
      <c r="J77" s="102" t="s">
        <v>149</v>
      </c>
      <c r="K77" s="104"/>
      <c r="L77" s="13"/>
    </row>
    <row r="78">
      <c r="A78" s="24" t="s">
        <v>6</v>
      </c>
      <c r="B78" s="25" t="s">
        <v>7</v>
      </c>
      <c r="C78" s="25" t="s">
        <v>8</v>
      </c>
      <c r="D78" s="25" t="s">
        <v>9</v>
      </c>
      <c r="E78" s="25" t="s">
        <v>10</v>
      </c>
      <c r="F78" s="25" t="s">
        <v>11</v>
      </c>
      <c r="G78" s="25" t="s">
        <v>12</v>
      </c>
      <c r="H78" s="26" t="s">
        <v>13</v>
      </c>
      <c r="I78" s="83" t="s">
        <v>191</v>
      </c>
      <c r="J78" s="22"/>
      <c r="K78" s="23"/>
      <c r="L78" s="13"/>
    </row>
    <row r="79">
      <c r="A79" s="30">
        <v>4.0</v>
      </c>
      <c r="B79" s="31">
        <v>5.0</v>
      </c>
      <c r="C79" s="31">
        <v>7.0</v>
      </c>
      <c r="D79" s="31">
        <v>6.0</v>
      </c>
      <c r="E79" s="31">
        <v>3.0</v>
      </c>
      <c r="F79" s="31">
        <v>3.0</v>
      </c>
      <c r="G79" s="31">
        <v>7.0</v>
      </c>
      <c r="H79" s="32">
        <v>3.0</v>
      </c>
      <c r="I79" s="83" t="s">
        <v>155</v>
      </c>
      <c r="J79" s="82" t="s">
        <v>156</v>
      </c>
      <c r="K79" s="29"/>
      <c r="L79" s="13"/>
    </row>
    <row r="80">
      <c r="A80" s="24" t="s">
        <v>14</v>
      </c>
      <c r="B80" s="33" t="str">
        <f>(4*A79)+E79+ROUNDDOWN(H79/2,0)+C80</f>
        <v>20</v>
      </c>
      <c r="C80" s="34">
        <v>0.0</v>
      </c>
      <c r="D80" s="35" t="s">
        <v>15</v>
      </c>
      <c r="E80" s="36" t="str">
        <f>50+(3*D79)</f>
        <v>68</v>
      </c>
      <c r="F80" s="37" t="s">
        <v>16</v>
      </c>
      <c r="G80" s="38" t="s">
        <v>17</v>
      </c>
      <c r="H80" s="39" t="s">
        <v>18</v>
      </c>
      <c r="I80" s="83" t="s">
        <v>192</v>
      </c>
      <c r="J80" s="82" t="s">
        <v>193</v>
      </c>
      <c r="K80" s="29"/>
      <c r="L80" s="13"/>
    </row>
    <row r="81">
      <c r="A81" s="40" t="s">
        <v>19</v>
      </c>
      <c r="B81" t="str">
        <f>(4*A79)+D79+ROUNDDOWN(H79/2,0)+C81</f>
        <v>23</v>
      </c>
      <c r="C81" s="41">
        <v>0.0</v>
      </c>
      <c r="D81" s="42" t="s">
        <v>20</v>
      </c>
      <c r="E81" s="43" t="str">
        <f>25+(G79*3)</f>
        <v>46</v>
      </c>
      <c r="F81" s="35" t="s">
        <v>194</v>
      </c>
      <c r="G81" s="44" t="s">
        <v>22</v>
      </c>
      <c r="H81" s="45" t="str">
        <f>ROUNDDOWN(E80/2,0)</f>
        <v>34</v>
      </c>
      <c r="I81" s="27"/>
      <c r="J81" s="28"/>
      <c r="K81" s="29"/>
      <c r="L81" s="13"/>
    </row>
    <row r="82">
      <c r="A82" s="40" t="s">
        <v>23</v>
      </c>
      <c r="B82" t="str">
        <f>(4*A79)+C79+ROUNDDOWN(H79/2,0)+C82</f>
        <v>29</v>
      </c>
      <c r="C82" s="41">
        <v>5.0</v>
      </c>
      <c r="D82" s="42" t="s">
        <v>24</v>
      </c>
      <c r="E82" s="43" t="str">
        <f>MROUND((D79+(G79*2))*2.5,5)</f>
        <v>50</v>
      </c>
      <c r="F82" s="42" t="s">
        <v>25</v>
      </c>
      <c r="G82" s="46" t="s">
        <v>196</v>
      </c>
      <c r="H82" s="45" t="str">
        <f>ROUNDDOWN(E80/2,0)</f>
        <v>34</v>
      </c>
      <c r="I82" s="27"/>
      <c r="J82" s="28"/>
      <c r="K82" s="29"/>
      <c r="L82" s="13"/>
    </row>
    <row r="83">
      <c r="A83" s="40" t="s">
        <v>27</v>
      </c>
      <c r="B83" t="str">
        <f>(4*A79)+C79+ROUNDDOWN(H79/2,0)+C83</f>
        <v>24</v>
      </c>
      <c r="C83" s="41">
        <v>0.0</v>
      </c>
      <c r="D83" s="42" t="s">
        <v>28</v>
      </c>
      <c r="E83" s="43" t="str">
        <f>ROUNDUP(F79/2,0)</f>
        <v>2</v>
      </c>
      <c r="F83" s="42" t="s">
        <v>29</v>
      </c>
      <c r="G83" s="46">
        <v>0.0</v>
      </c>
      <c r="H83" s="45" t="str">
        <f>ROUNDDOWN(E80/2,0)</f>
        <v>34</v>
      </c>
      <c r="I83" s="27"/>
      <c r="J83" s="28"/>
      <c r="K83" s="29"/>
      <c r="L83" s="13"/>
    </row>
    <row r="84">
      <c r="A84" s="40" t="s">
        <v>30</v>
      </c>
      <c r="B84" t="str">
        <f>(4*A79)+C79+ROUNDDOWN(H79/2,0)+C84</f>
        <v>29</v>
      </c>
      <c r="C84" s="41">
        <v>5.0</v>
      </c>
      <c r="D84" s="42" t="s">
        <v>31</v>
      </c>
      <c r="E84" s="43" t="str">
        <f>ROUNDUP(D79/2,0)</f>
        <v>3</v>
      </c>
      <c r="F84" s="42" t="s">
        <v>32</v>
      </c>
      <c r="G84" s="46">
        <v>0.0</v>
      </c>
      <c r="H84" s="45" t="str">
        <f>ROUNDDOWN(E80/2,0)</f>
        <v>34</v>
      </c>
      <c r="I84" s="27"/>
      <c r="J84" s="28"/>
      <c r="K84" s="29"/>
      <c r="L84" s="13"/>
    </row>
    <row r="85">
      <c r="A85" s="40" t="s">
        <v>33</v>
      </c>
      <c r="B85" t="str">
        <f>(4*A79)+F79+ROUNDDOWN(H79/2,0)+C85</f>
        <v>20</v>
      </c>
      <c r="C85" s="41">
        <v>0.0</v>
      </c>
      <c r="D85" s="42" t="s">
        <v>34</v>
      </c>
      <c r="E85" s="43" t="str">
        <f>((30+(D79*3)+(F79*3))+((D79+F79)*A79))</f>
        <v>93</v>
      </c>
      <c r="F85" s="42" t="s">
        <v>35</v>
      </c>
      <c r="G85" s="111"/>
      <c r="H85" s="45" t="str">
        <f>ROUNDDOWN(E80/2,0)</f>
        <v>34</v>
      </c>
      <c r="I85" s="27"/>
      <c r="J85" s="28"/>
      <c r="K85" s="29"/>
      <c r="L85" s="13"/>
    </row>
    <row r="86">
      <c r="A86" s="40" t="s">
        <v>37</v>
      </c>
      <c r="B86" t="str">
        <f>(4*A79)+B79+ROUNDDOWN(H79/2,0)+C86</f>
        <v>22</v>
      </c>
      <c r="C86" s="41">
        <v>0.0</v>
      </c>
      <c r="D86" s="42" t="s">
        <v>38</v>
      </c>
      <c r="E86" s="41">
        <v>0.0</v>
      </c>
      <c r="F86" s="42" t="s">
        <v>39</v>
      </c>
      <c r="G86" s="111"/>
      <c r="H86" s="45" t="str">
        <f>ROUNDDOWN(E80/2,0)</f>
        <v>34</v>
      </c>
      <c r="I86" s="27"/>
      <c r="J86" s="28"/>
      <c r="K86" s="29"/>
      <c r="L86" s="13"/>
    </row>
    <row r="87">
      <c r="A87" s="40" t="s">
        <v>41</v>
      </c>
      <c r="B87" t="str">
        <f>(4*A79)+F79+ROUNDDOWN(H79/2,0)+C87</f>
        <v>20</v>
      </c>
      <c r="C87" s="41">
        <v>0.0</v>
      </c>
      <c r="D87" s="42" t="s">
        <v>42</v>
      </c>
      <c r="E87" s="43" t="str">
        <f>H79</f>
        <v>3</v>
      </c>
      <c r="F87" s="42" t="s">
        <v>43</v>
      </c>
      <c r="G87" s="111"/>
      <c r="H87" s="45" t="str">
        <f>ROUNDDOWN(E80/2,0)</f>
        <v>34</v>
      </c>
      <c r="I87" s="47"/>
      <c r="J87" s="48"/>
      <c r="K87" s="49"/>
      <c r="L87" s="13"/>
    </row>
    <row r="88">
      <c r="A88" s="40" t="s">
        <v>45</v>
      </c>
      <c r="B88" t="str">
        <f>(4*A79)+F79+ROUNDDOWN(H79/2,0)+C88</f>
        <v>20</v>
      </c>
      <c r="C88" s="41">
        <v>0.0</v>
      </c>
      <c r="D88" s="42" t="s">
        <v>46</v>
      </c>
      <c r="E88" s="43" t="str">
        <f>94+ROUNDDOWN(H79/2,0)</f>
        <v>95</v>
      </c>
      <c r="F88" s="42" t="s">
        <v>47</v>
      </c>
      <c r="G88" s="111"/>
      <c r="H88" s="45" t="str">
        <f>ROUNDDOWN(E80/2,0)</f>
        <v>34</v>
      </c>
      <c r="I88" s="50" t="s">
        <v>49</v>
      </c>
      <c r="J88" s="51" t="s">
        <v>50</v>
      </c>
      <c r="K88" s="52" t="s">
        <v>51</v>
      </c>
      <c r="L88" s="13"/>
    </row>
    <row r="89">
      <c r="A89" s="40" t="s">
        <v>52</v>
      </c>
      <c r="B89" t="str">
        <f>(4*A79)+G79+ROUNDDOWN(H79/2,0)+C89</f>
        <v>29</v>
      </c>
      <c r="C89" s="41">
        <v>5.0</v>
      </c>
      <c r="D89" s="42" t="s">
        <v>53</v>
      </c>
      <c r="E89" s="43" t="str">
        <f>D79-1</f>
        <v>5</v>
      </c>
      <c r="F89" s="53" t="s">
        <v>201</v>
      </c>
      <c r="G89" s="54" t="s">
        <v>55</v>
      </c>
      <c r="H89" s="45" t="str">
        <f>ROUNDDOWN(E80/2,0)</f>
        <v>34</v>
      </c>
      <c r="I89" s="55" t="s">
        <v>56</v>
      </c>
      <c r="J89" s="66">
        <v>1.0</v>
      </c>
      <c r="K89" s="56"/>
      <c r="L89" s="13"/>
    </row>
    <row r="90">
      <c r="A90" s="40" t="s">
        <v>57</v>
      </c>
      <c r="B90" t="str">
        <f>(4*A79)+G79+ROUNDDOWN(H79/2,0)+C90</f>
        <v>24</v>
      </c>
      <c r="C90" s="41">
        <v>0.0</v>
      </c>
      <c r="D90" s="42" t="s">
        <v>58</v>
      </c>
      <c r="E90" s="43" t="str">
        <f>D79-1</f>
        <v>5</v>
      </c>
      <c r="F90" s="57"/>
      <c r="G90" s="33"/>
      <c r="H90" s="33"/>
      <c r="I90" s="90" t="s">
        <v>202</v>
      </c>
      <c r="J90" s="82">
        <v>1.0</v>
      </c>
      <c r="K90" s="59"/>
      <c r="L90" s="13"/>
    </row>
    <row r="91">
      <c r="A91" s="40" t="s">
        <v>59</v>
      </c>
      <c r="B91" t="str">
        <f>(4*A79)+E79+ROUNDDOWN(H79/2,0)+C91</f>
        <v>20</v>
      </c>
      <c r="C91" s="41">
        <v>0.0</v>
      </c>
      <c r="D91" s="60"/>
      <c r="E91" s="43"/>
      <c r="F91" s="60"/>
      <c r="I91" s="58"/>
      <c r="J91" s="28"/>
      <c r="K91" s="59"/>
      <c r="L91" s="13"/>
    </row>
    <row r="92">
      <c r="A92" s="40" t="s">
        <v>60</v>
      </c>
      <c r="B92" t="str">
        <f>(4*A79)+D79+ROUNDDOWN(H79/2,0)+C92</f>
        <v>23</v>
      </c>
      <c r="C92" s="41">
        <v>0.0</v>
      </c>
      <c r="D92" s="60"/>
      <c r="E92" s="43"/>
      <c r="F92" s="60"/>
      <c r="I92" s="58"/>
      <c r="J92" s="28"/>
      <c r="K92" s="59"/>
      <c r="L92" s="13"/>
    </row>
    <row r="93">
      <c r="A93" s="61" t="s">
        <v>61</v>
      </c>
      <c r="B93" s="20" t="str">
        <f>(4*A79)+D79+ROUNDDOWN(H79/2,0)+C93</f>
        <v>23</v>
      </c>
      <c r="C93" s="31">
        <v>0.0</v>
      </c>
      <c r="D93" s="62" t="s">
        <v>62</v>
      </c>
      <c r="E93" s="63" t="str">
        <f>100*A79</f>
        <v>400</v>
      </c>
      <c r="F93" s="16"/>
      <c r="G93" s="20"/>
      <c r="H93" s="20"/>
      <c r="I93" s="64"/>
      <c r="J93" s="48"/>
      <c r="K93" s="65"/>
      <c r="L93" s="13"/>
    </row>
    <row r="94">
      <c r="A94" s="24" t="s">
        <v>63</v>
      </c>
      <c r="B94" s="66" t="s">
        <v>165</v>
      </c>
      <c r="C94" s="33"/>
      <c r="D94" s="25" t="s">
        <v>65</v>
      </c>
      <c r="E94" s="33"/>
      <c r="F94" s="33"/>
      <c r="G94" s="33"/>
      <c r="H94" s="36"/>
      <c r="I94" s="67" t="s">
        <v>66</v>
      </c>
      <c r="J94" s="33"/>
      <c r="K94" s="23"/>
      <c r="L94" s="13"/>
    </row>
    <row r="95">
      <c r="A95" s="85" t="s">
        <v>166</v>
      </c>
      <c r="B95" s="91" t="s">
        <v>67</v>
      </c>
      <c r="C95" s="69">
        <v>0.0</v>
      </c>
      <c r="D95" s="48"/>
      <c r="E95" s="20"/>
      <c r="F95" s="20"/>
      <c r="G95" s="20"/>
      <c r="H95" s="15"/>
      <c r="I95" s="18"/>
      <c r="J95" s="20"/>
      <c r="K95" s="49"/>
      <c r="L95" s="13"/>
    </row>
    <row r="96">
      <c r="A96" s="24" t="s">
        <v>68</v>
      </c>
      <c r="B96" s="82" t="s">
        <v>167</v>
      </c>
      <c r="C96" s="25" t="s">
        <v>70</v>
      </c>
      <c r="D96" s="25" t="s">
        <v>20</v>
      </c>
      <c r="E96" s="66">
        <v>15.0</v>
      </c>
      <c r="F96" s="25" t="s">
        <v>71</v>
      </c>
      <c r="G96" s="22"/>
      <c r="H96" s="36"/>
      <c r="I96" s="67" t="s">
        <v>203</v>
      </c>
      <c r="J96" s="33"/>
      <c r="K96" s="23"/>
      <c r="L96" s="13"/>
    </row>
    <row r="97">
      <c r="A97" s="85" t="s">
        <v>204</v>
      </c>
      <c r="B97" s="82" t="s">
        <v>205</v>
      </c>
      <c r="C97" s="48"/>
      <c r="D97" s="62" t="s">
        <v>74</v>
      </c>
      <c r="E97" s="48"/>
      <c r="F97" s="62" t="s">
        <v>75</v>
      </c>
      <c r="G97" s="48"/>
      <c r="H97" s="15"/>
      <c r="I97" s="80" t="s">
        <v>206</v>
      </c>
      <c r="J97" s="20"/>
      <c r="K97" s="49"/>
      <c r="L97" s="13"/>
    </row>
    <row r="98">
      <c r="A98" s="24" t="s">
        <v>68</v>
      </c>
      <c r="B98" s="82" t="s">
        <v>167</v>
      </c>
      <c r="C98" s="25" t="s">
        <v>70</v>
      </c>
      <c r="D98" s="25" t="s">
        <v>20</v>
      </c>
      <c r="E98" s="66">
        <v>15.0</v>
      </c>
      <c r="F98" s="25" t="s">
        <v>71</v>
      </c>
      <c r="G98" s="22"/>
      <c r="H98" s="36"/>
      <c r="I98" s="67" t="s">
        <v>72</v>
      </c>
      <c r="J98" s="33"/>
      <c r="K98" s="23"/>
      <c r="L98" s="13"/>
    </row>
    <row r="99">
      <c r="A99" s="112" t="s">
        <v>204</v>
      </c>
      <c r="B99" s="71" t="s">
        <v>205</v>
      </c>
      <c r="C99" s="72"/>
      <c r="D99" s="3" t="s">
        <v>74</v>
      </c>
      <c r="E99" s="72"/>
      <c r="F99" s="3" t="s">
        <v>75</v>
      </c>
      <c r="G99" s="72"/>
      <c r="H99" s="73"/>
      <c r="I99" s="74"/>
      <c r="J99" s="5"/>
      <c r="K99" s="75"/>
      <c r="L99" s="13"/>
    </row>
    <row r="100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</row>
    <row r="101">
      <c r="A101" s="1" t="s">
        <v>207</v>
      </c>
      <c r="B101" s="2"/>
      <c r="C101" s="4" t="s">
        <v>77</v>
      </c>
      <c r="D101" s="77" t="s">
        <v>78</v>
      </c>
      <c r="E101" s="2"/>
      <c r="F101" s="78" t="s">
        <v>80</v>
      </c>
      <c r="G101" s="8"/>
      <c r="H101" s="2"/>
      <c r="I101" s="4" t="s">
        <v>4</v>
      </c>
      <c r="J101" s="8"/>
      <c r="K101" s="79"/>
      <c r="L101" s="13"/>
    </row>
    <row r="102">
      <c r="A102" s="14" t="s">
        <v>5</v>
      </c>
      <c r="B102" s="15"/>
      <c r="C102" s="16"/>
      <c r="D102" s="17"/>
      <c r="E102" s="15"/>
      <c r="F102" s="80" t="s">
        <v>86</v>
      </c>
      <c r="G102" s="20"/>
      <c r="H102" s="15"/>
      <c r="I102" s="100" t="s">
        <v>147</v>
      </c>
      <c r="J102" s="102" t="s">
        <v>149</v>
      </c>
      <c r="K102" s="104"/>
      <c r="L102" s="13"/>
    </row>
    <row r="103">
      <c r="A103" s="24" t="s">
        <v>6</v>
      </c>
      <c r="B103" s="25" t="s">
        <v>7</v>
      </c>
      <c r="C103" s="25" t="s">
        <v>8</v>
      </c>
      <c r="D103" s="25" t="s">
        <v>9</v>
      </c>
      <c r="E103" s="25" t="s">
        <v>10</v>
      </c>
      <c r="F103" s="25" t="s">
        <v>11</v>
      </c>
      <c r="G103" s="25" t="s">
        <v>12</v>
      </c>
      <c r="H103" s="26" t="s">
        <v>13</v>
      </c>
      <c r="I103" s="83" t="s">
        <v>191</v>
      </c>
      <c r="J103" s="22"/>
      <c r="K103" s="23"/>
      <c r="L103" s="13"/>
    </row>
    <row r="104">
      <c r="A104" s="30">
        <v>6.0</v>
      </c>
      <c r="B104" s="31">
        <v>5.0</v>
      </c>
      <c r="C104" s="31">
        <v>7.0</v>
      </c>
      <c r="D104" s="31">
        <v>6.0</v>
      </c>
      <c r="E104" s="31">
        <v>3.0</v>
      </c>
      <c r="F104" s="31">
        <v>3.0</v>
      </c>
      <c r="G104" s="31">
        <v>7.0</v>
      </c>
      <c r="H104" s="32">
        <v>3.0</v>
      </c>
      <c r="I104" s="83" t="s">
        <v>176</v>
      </c>
      <c r="J104" s="82" t="s">
        <v>156</v>
      </c>
      <c r="K104" s="29"/>
      <c r="L104" s="13"/>
    </row>
    <row r="105">
      <c r="A105" s="24" t="s">
        <v>14</v>
      </c>
      <c r="B105" s="33" t="str">
        <f>(4*A104)+E104+ROUNDDOWN(H104/2,0)+C105</f>
        <v>28</v>
      </c>
      <c r="C105" s="34">
        <v>0.0</v>
      </c>
      <c r="D105" s="35" t="s">
        <v>15</v>
      </c>
      <c r="E105" s="36" t="str">
        <f>50+(3*D104)</f>
        <v>68</v>
      </c>
      <c r="F105" s="37" t="s">
        <v>16</v>
      </c>
      <c r="G105" s="38" t="s">
        <v>17</v>
      </c>
      <c r="H105" s="39" t="s">
        <v>18</v>
      </c>
      <c r="I105" s="83" t="s">
        <v>178</v>
      </c>
      <c r="J105" s="82" t="s">
        <v>179</v>
      </c>
      <c r="K105" s="29"/>
      <c r="L105" s="13"/>
    </row>
    <row r="106">
      <c r="A106" s="40" t="s">
        <v>19</v>
      </c>
      <c r="B106" t="str">
        <f>(4*A104)+D104+ROUNDDOWN(H104/2,0)+C106</f>
        <v>31</v>
      </c>
      <c r="C106" s="41">
        <v>0.0</v>
      </c>
      <c r="D106" s="42" t="s">
        <v>20</v>
      </c>
      <c r="E106" s="43" t="str">
        <f>25+(G104*3)</f>
        <v>46</v>
      </c>
      <c r="F106" s="35" t="s">
        <v>194</v>
      </c>
      <c r="G106" s="44" t="s">
        <v>22</v>
      </c>
      <c r="H106" s="45" t="str">
        <f>ROUNDDOWN(E105/2,0)</f>
        <v>34</v>
      </c>
      <c r="I106" s="83" t="s">
        <v>192</v>
      </c>
      <c r="J106" s="82" t="s">
        <v>193</v>
      </c>
      <c r="K106" s="29"/>
      <c r="L106" s="13"/>
    </row>
    <row r="107">
      <c r="A107" s="40" t="s">
        <v>23</v>
      </c>
      <c r="B107" t="str">
        <f>(4*A104)+C104+ROUNDDOWN(H104/2,0)+C107</f>
        <v>42</v>
      </c>
      <c r="C107" s="41">
        <v>10.0</v>
      </c>
      <c r="D107" s="42" t="s">
        <v>24</v>
      </c>
      <c r="E107" s="43" t="str">
        <f>MROUND((D104+(G104*2))*2.5,5)</f>
        <v>50</v>
      </c>
      <c r="F107" s="42" t="s">
        <v>25</v>
      </c>
      <c r="G107" s="46" t="s">
        <v>196</v>
      </c>
      <c r="H107" s="45" t="str">
        <f>ROUNDDOWN(E105/2,0)</f>
        <v>34</v>
      </c>
      <c r="I107" s="27"/>
      <c r="J107" s="28"/>
      <c r="K107" s="29"/>
      <c r="L107" s="13"/>
    </row>
    <row r="108">
      <c r="A108" s="40" t="s">
        <v>27</v>
      </c>
      <c r="B108" t="str">
        <f>(4*A104)+C104+ROUNDDOWN(H104/2,0)+C108</f>
        <v>32</v>
      </c>
      <c r="C108" s="41">
        <v>0.0</v>
      </c>
      <c r="D108" s="42" t="s">
        <v>28</v>
      </c>
      <c r="E108" s="43" t="str">
        <f>ROUNDUP(F104/2,0)</f>
        <v>2</v>
      </c>
      <c r="F108" s="42" t="s">
        <v>29</v>
      </c>
      <c r="G108" s="46">
        <v>0.0</v>
      </c>
      <c r="H108" s="45" t="str">
        <f>ROUNDDOWN(E105/2,0)</f>
        <v>34</v>
      </c>
      <c r="I108" s="27"/>
      <c r="J108" s="28"/>
      <c r="K108" s="29"/>
      <c r="L108" s="13"/>
    </row>
    <row r="109">
      <c r="A109" s="40" t="s">
        <v>30</v>
      </c>
      <c r="B109" t="str">
        <f>(4*A104)+C104+ROUNDDOWN(H104/2,0)+C109</f>
        <v>42</v>
      </c>
      <c r="C109" s="41">
        <v>10.0</v>
      </c>
      <c r="D109" s="42" t="s">
        <v>31</v>
      </c>
      <c r="E109" s="43" t="str">
        <f>ROUNDUP(D104/2,0)</f>
        <v>3</v>
      </c>
      <c r="F109" s="42" t="s">
        <v>32</v>
      </c>
      <c r="G109" s="46">
        <v>0.0</v>
      </c>
      <c r="H109" s="45" t="str">
        <f>ROUNDDOWN(E105/2,0)</f>
        <v>34</v>
      </c>
      <c r="I109" s="27"/>
      <c r="J109" s="28"/>
      <c r="K109" s="29"/>
      <c r="L109" s="13"/>
    </row>
    <row r="110">
      <c r="A110" s="40" t="s">
        <v>33</v>
      </c>
      <c r="B110" t="str">
        <f>(4*A104)+F104+ROUNDDOWN(H104/2,0)+C110</f>
        <v>28</v>
      </c>
      <c r="C110" s="41">
        <v>0.0</v>
      </c>
      <c r="D110" s="42" t="s">
        <v>34</v>
      </c>
      <c r="E110" s="43" t="str">
        <f>((30+(D104*3)+(F104*3))+((D104+F104)*A104))</f>
        <v>111</v>
      </c>
      <c r="F110" s="42" t="s">
        <v>35</v>
      </c>
      <c r="G110" s="111"/>
      <c r="H110" s="45" t="str">
        <f>ROUNDDOWN(E105/2,0)</f>
        <v>34</v>
      </c>
      <c r="I110" s="27"/>
      <c r="J110" s="28"/>
      <c r="K110" s="29"/>
      <c r="L110" s="13"/>
    </row>
    <row r="111">
      <c r="A111" s="40" t="s">
        <v>37</v>
      </c>
      <c r="B111" t="str">
        <f>(4*A104)+B104+ROUNDDOWN(H104/2,0)+C111</f>
        <v>30</v>
      </c>
      <c r="C111" s="41">
        <v>0.0</v>
      </c>
      <c r="D111" s="42" t="s">
        <v>38</v>
      </c>
      <c r="E111" s="41">
        <v>0.0</v>
      </c>
      <c r="F111" s="42" t="s">
        <v>39</v>
      </c>
      <c r="G111" s="111"/>
      <c r="H111" s="45" t="str">
        <f>ROUNDDOWN(E105/2,0)</f>
        <v>34</v>
      </c>
      <c r="I111" s="27"/>
      <c r="J111" s="28"/>
      <c r="K111" s="29"/>
      <c r="L111" s="13"/>
    </row>
    <row r="112">
      <c r="A112" s="40" t="s">
        <v>41</v>
      </c>
      <c r="B112" t="str">
        <f>(4*A104)+F104+ROUNDDOWN(H104/2,0)+C112</f>
        <v>28</v>
      </c>
      <c r="C112" s="41">
        <v>0.0</v>
      </c>
      <c r="D112" s="42" t="s">
        <v>42</v>
      </c>
      <c r="E112" s="43" t="str">
        <f>H104</f>
        <v>3</v>
      </c>
      <c r="F112" s="42" t="s">
        <v>43</v>
      </c>
      <c r="G112" s="111"/>
      <c r="H112" s="45" t="str">
        <f>ROUNDDOWN(E105/2,0)</f>
        <v>34</v>
      </c>
      <c r="I112" s="47"/>
      <c r="J112" s="48"/>
      <c r="K112" s="49"/>
      <c r="L112" s="13"/>
    </row>
    <row r="113">
      <c r="A113" s="40" t="s">
        <v>45</v>
      </c>
      <c r="B113" t="str">
        <f>(4*A104)+F104+ROUNDDOWN(H104/2,0)+C113</f>
        <v>28</v>
      </c>
      <c r="C113" s="41">
        <v>0.0</v>
      </c>
      <c r="D113" s="42" t="s">
        <v>46</v>
      </c>
      <c r="E113" s="43" t="str">
        <f>94+ROUNDDOWN(H104/2,0)</f>
        <v>95</v>
      </c>
      <c r="F113" s="42" t="s">
        <v>47</v>
      </c>
      <c r="G113" s="111"/>
      <c r="H113" s="45" t="str">
        <f>ROUNDDOWN(E105/2,0)</f>
        <v>34</v>
      </c>
      <c r="I113" s="50" t="s">
        <v>49</v>
      </c>
      <c r="J113" s="51" t="s">
        <v>50</v>
      </c>
      <c r="K113" s="52" t="s">
        <v>51</v>
      </c>
      <c r="L113" s="13"/>
    </row>
    <row r="114">
      <c r="A114" s="40" t="s">
        <v>52</v>
      </c>
      <c r="B114" t="str">
        <f>(4*A104)+G104+ROUNDDOWN(H104/2,0)+C114</f>
        <v>42</v>
      </c>
      <c r="C114" s="41">
        <v>10.0</v>
      </c>
      <c r="D114" s="42" t="s">
        <v>53</v>
      </c>
      <c r="E114" s="43" t="str">
        <f>D104-1</f>
        <v>5</v>
      </c>
      <c r="F114" s="53" t="s">
        <v>201</v>
      </c>
      <c r="G114" s="54" t="s">
        <v>55</v>
      </c>
      <c r="H114" s="45" t="str">
        <f>ROUNDDOWN(E105/2,0)</f>
        <v>34</v>
      </c>
      <c r="I114" s="55" t="s">
        <v>56</v>
      </c>
      <c r="J114" s="66">
        <v>1.0</v>
      </c>
      <c r="K114" s="56"/>
      <c r="L114" s="13"/>
    </row>
    <row r="115">
      <c r="A115" s="40" t="s">
        <v>57</v>
      </c>
      <c r="B115" t="str">
        <f>(4*A104)+G104+ROUNDDOWN(H104/2,0)+C115</f>
        <v>32</v>
      </c>
      <c r="C115" s="41">
        <v>0.0</v>
      </c>
      <c r="D115" s="42" t="s">
        <v>58</v>
      </c>
      <c r="E115" s="43" t="str">
        <f>D104-1</f>
        <v>5</v>
      </c>
      <c r="F115" s="57"/>
      <c r="G115" s="33"/>
      <c r="H115" s="33"/>
      <c r="I115" s="90" t="s">
        <v>202</v>
      </c>
      <c r="J115" s="82">
        <v>1.0</v>
      </c>
      <c r="K115" s="59"/>
      <c r="L115" s="13"/>
    </row>
    <row r="116">
      <c r="A116" s="40" t="s">
        <v>59</v>
      </c>
      <c r="B116" t="str">
        <f>(4*A104)+E104+ROUNDDOWN(H104/2,0)+C116</f>
        <v>28</v>
      </c>
      <c r="C116" s="41">
        <v>0.0</v>
      </c>
      <c r="D116" s="60"/>
      <c r="E116" s="43"/>
      <c r="F116" s="60"/>
      <c r="I116" s="58"/>
      <c r="J116" s="28"/>
      <c r="K116" s="59"/>
      <c r="L116" s="13"/>
    </row>
    <row r="117">
      <c r="A117" s="40" t="s">
        <v>60</v>
      </c>
      <c r="B117" t="str">
        <f>(4*A104)+D104+ROUNDDOWN(H104/2,0)+C117</f>
        <v>31</v>
      </c>
      <c r="C117" s="41">
        <v>0.0</v>
      </c>
      <c r="D117" s="60"/>
      <c r="E117" s="43"/>
      <c r="F117" s="60"/>
      <c r="I117" s="58"/>
      <c r="J117" s="28"/>
      <c r="K117" s="59"/>
      <c r="L117" s="13"/>
    </row>
    <row r="118">
      <c r="A118" s="61" t="s">
        <v>61</v>
      </c>
      <c r="B118" s="20" t="str">
        <f>(4*A104)+D104+ROUNDDOWN(H104/2,0)+C118</f>
        <v>31</v>
      </c>
      <c r="C118" s="31">
        <v>0.0</v>
      </c>
      <c r="D118" s="62" t="s">
        <v>62</v>
      </c>
      <c r="E118" s="63" t="str">
        <f>100*A104</f>
        <v>600</v>
      </c>
      <c r="F118" s="16"/>
      <c r="G118" s="20"/>
      <c r="H118" s="20"/>
      <c r="I118" s="64"/>
      <c r="J118" s="48"/>
      <c r="K118" s="65"/>
      <c r="L118" s="13"/>
    </row>
    <row r="119">
      <c r="A119" s="24" t="s">
        <v>63</v>
      </c>
      <c r="B119" s="66" t="s">
        <v>165</v>
      </c>
      <c r="C119" s="33"/>
      <c r="D119" s="25" t="s">
        <v>65</v>
      </c>
      <c r="E119" s="33"/>
      <c r="F119" s="33"/>
      <c r="G119" s="33"/>
      <c r="H119" s="36"/>
      <c r="I119" s="67" t="s">
        <v>66</v>
      </c>
      <c r="J119" s="33"/>
      <c r="K119" s="23"/>
      <c r="L119" s="13"/>
    </row>
    <row r="120">
      <c r="A120" s="85" t="s">
        <v>166</v>
      </c>
      <c r="B120" s="91" t="s">
        <v>67</v>
      </c>
      <c r="C120" s="69">
        <v>4.0</v>
      </c>
      <c r="D120" s="48"/>
      <c r="E120" s="20"/>
      <c r="F120" s="20"/>
      <c r="G120" s="20"/>
      <c r="H120" s="15"/>
      <c r="I120" s="18"/>
      <c r="J120" s="20"/>
      <c r="K120" s="49"/>
      <c r="L120" s="13"/>
    </row>
    <row r="121">
      <c r="A121" s="24" t="s">
        <v>68</v>
      </c>
      <c r="B121" s="82" t="s">
        <v>167</v>
      </c>
      <c r="C121" s="25" t="s">
        <v>70</v>
      </c>
      <c r="D121" s="25" t="s">
        <v>20</v>
      </c>
      <c r="E121" s="66">
        <v>20.0</v>
      </c>
      <c r="F121" s="25" t="s">
        <v>71</v>
      </c>
      <c r="G121" s="22"/>
      <c r="H121" s="36"/>
      <c r="I121" s="67" t="s">
        <v>229</v>
      </c>
      <c r="J121" s="33"/>
      <c r="K121" s="23"/>
      <c r="L121" s="13"/>
    </row>
    <row r="122">
      <c r="A122" s="85" t="s">
        <v>230</v>
      </c>
      <c r="B122" s="82" t="s">
        <v>231</v>
      </c>
      <c r="C122" s="48"/>
      <c r="D122" s="62" t="s">
        <v>74</v>
      </c>
      <c r="E122" s="48"/>
      <c r="F122" s="62" t="s">
        <v>75</v>
      </c>
      <c r="G122" s="48"/>
      <c r="H122" s="15"/>
      <c r="I122" s="80" t="s">
        <v>232</v>
      </c>
      <c r="J122" s="20"/>
      <c r="K122" s="49"/>
      <c r="L122" s="13"/>
    </row>
    <row r="123">
      <c r="A123" s="24" t="s">
        <v>68</v>
      </c>
      <c r="B123" s="82" t="s">
        <v>167</v>
      </c>
      <c r="C123" s="25" t="s">
        <v>70</v>
      </c>
      <c r="D123" s="25" t="s">
        <v>20</v>
      </c>
      <c r="E123" s="66">
        <v>20.0</v>
      </c>
      <c r="F123" s="25" t="s">
        <v>71</v>
      </c>
      <c r="G123" s="22"/>
      <c r="H123" s="36"/>
      <c r="I123" s="67" t="s">
        <v>72</v>
      </c>
      <c r="J123" s="33"/>
      <c r="K123" s="23"/>
      <c r="L123" s="13"/>
    </row>
    <row r="124">
      <c r="A124" s="112" t="s">
        <v>230</v>
      </c>
      <c r="B124" s="71" t="s">
        <v>231</v>
      </c>
      <c r="C124" s="72"/>
      <c r="D124" s="3" t="s">
        <v>74</v>
      </c>
      <c r="E124" s="72"/>
      <c r="F124" s="3" t="s">
        <v>75</v>
      </c>
      <c r="G124" s="72"/>
      <c r="H124" s="73"/>
      <c r="I124" s="74"/>
      <c r="J124" s="5"/>
      <c r="K124" s="75"/>
      <c r="L124" s="13"/>
    </row>
    <row r="125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</row>
    <row r="126">
      <c r="A126" s="1" t="s">
        <v>235</v>
      </c>
      <c r="B126" s="2"/>
      <c r="C126" s="4" t="s">
        <v>77</v>
      </c>
      <c r="D126" s="77" t="s">
        <v>78</v>
      </c>
      <c r="E126" s="2"/>
      <c r="F126" s="78" t="s">
        <v>80</v>
      </c>
      <c r="G126" s="8"/>
      <c r="H126" s="2"/>
      <c r="I126" s="4" t="s">
        <v>4</v>
      </c>
      <c r="J126" s="8"/>
      <c r="K126" s="79"/>
      <c r="L126" s="13"/>
    </row>
    <row r="127">
      <c r="A127" s="14" t="s">
        <v>5</v>
      </c>
      <c r="B127" s="15"/>
      <c r="C127" s="16"/>
      <c r="D127" s="17"/>
      <c r="E127" s="15"/>
      <c r="F127" s="80" t="s">
        <v>86</v>
      </c>
      <c r="G127" s="20"/>
      <c r="H127" s="15"/>
      <c r="I127" s="100" t="s">
        <v>147</v>
      </c>
      <c r="J127" s="102" t="s">
        <v>149</v>
      </c>
      <c r="K127" s="104"/>
      <c r="L127" s="13"/>
    </row>
    <row r="128">
      <c r="A128" s="24" t="s">
        <v>6</v>
      </c>
      <c r="B128" s="25" t="s">
        <v>7</v>
      </c>
      <c r="C128" s="25" t="s">
        <v>8</v>
      </c>
      <c r="D128" s="25" t="s">
        <v>9</v>
      </c>
      <c r="E128" s="25" t="s">
        <v>10</v>
      </c>
      <c r="F128" s="25" t="s">
        <v>11</v>
      </c>
      <c r="G128" s="25" t="s">
        <v>12</v>
      </c>
      <c r="H128" s="26" t="s">
        <v>13</v>
      </c>
      <c r="I128" s="83" t="s">
        <v>154</v>
      </c>
      <c r="J128" s="22"/>
      <c r="K128" s="23"/>
      <c r="L128" s="13"/>
    </row>
    <row r="129">
      <c r="A129" s="30">
        <v>8.0</v>
      </c>
      <c r="B129" s="31">
        <v>5.0</v>
      </c>
      <c r="C129" s="31">
        <v>7.0</v>
      </c>
      <c r="D129" s="31">
        <v>6.0</v>
      </c>
      <c r="E129" s="31">
        <v>3.0</v>
      </c>
      <c r="F129" s="31">
        <v>3.0</v>
      </c>
      <c r="G129" s="31">
        <v>7.0</v>
      </c>
      <c r="H129" s="32">
        <v>3.0</v>
      </c>
      <c r="I129" s="83" t="s">
        <v>236</v>
      </c>
      <c r="J129" s="82" t="s">
        <v>156</v>
      </c>
      <c r="K129" s="29"/>
      <c r="L129" s="13"/>
    </row>
    <row r="130">
      <c r="A130" s="24" t="s">
        <v>14</v>
      </c>
      <c r="B130" s="33" t="str">
        <f>(4*A129)+E129+ROUNDDOWN(H129/2,0)+C130</f>
        <v>36</v>
      </c>
      <c r="C130" s="34">
        <v>0.0</v>
      </c>
      <c r="D130" s="35" t="s">
        <v>15</v>
      </c>
      <c r="E130" s="36" t="str">
        <f>50+(3*D129)</f>
        <v>68</v>
      </c>
      <c r="F130" s="37" t="s">
        <v>16</v>
      </c>
      <c r="G130" s="38" t="s">
        <v>17</v>
      </c>
      <c r="H130" s="39" t="s">
        <v>18</v>
      </c>
      <c r="I130" s="83" t="s">
        <v>237</v>
      </c>
      <c r="J130" s="82" t="s">
        <v>179</v>
      </c>
      <c r="K130" s="29"/>
      <c r="L130" s="13"/>
    </row>
    <row r="131">
      <c r="A131" s="40" t="s">
        <v>19</v>
      </c>
      <c r="B131" t="str">
        <f>(4*A129)+D129+ROUNDDOWN(H129/2,0)+C131</f>
        <v>39</v>
      </c>
      <c r="C131" s="41">
        <v>0.0</v>
      </c>
      <c r="D131" s="42" t="s">
        <v>20</v>
      </c>
      <c r="E131" s="43" t="str">
        <f>25+(G129*3)</f>
        <v>46</v>
      </c>
      <c r="F131" s="35" t="s">
        <v>194</v>
      </c>
      <c r="G131" s="44" t="s">
        <v>22</v>
      </c>
      <c r="H131" s="45" t="str">
        <f>ROUNDDOWN(E130/2,0)</f>
        <v>34</v>
      </c>
      <c r="I131" s="83" t="s">
        <v>192</v>
      </c>
      <c r="J131" s="82" t="s">
        <v>193</v>
      </c>
      <c r="K131" s="29"/>
      <c r="L131" s="13"/>
    </row>
    <row r="132">
      <c r="A132" s="40" t="s">
        <v>23</v>
      </c>
      <c r="B132" t="str">
        <f>(4*A129)+C129+ROUNDDOWN(H129/2,0)+C132</f>
        <v>55</v>
      </c>
      <c r="C132" s="41">
        <v>15.0</v>
      </c>
      <c r="D132" s="42" t="s">
        <v>24</v>
      </c>
      <c r="E132" s="43" t="str">
        <f>MROUND((D129+(G129*2))*2.5,5)</f>
        <v>50</v>
      </c>
      <c r="F132" s="42" t="s">
        <v>25</v>
      </c>
      <c r="G132" s="46" t="s">
        <v>196</v>
      </c>
      <c r="H132" s="45" t="str">
        <f>ROUNDDOWN(E130/2,0)</f>
        <v>34</v>
      </c>
      <c r="I132" s="27"/>
      <c r="J132" s="28"/>
      <c r="K132" s="29"/>
      <c r="L132" s="13"/>
    </row>
    <row r="133">
      <c r="A133" s="40" t="s">
        <v>27</v>
      </c>
      <c r="B133" t="str">
        <f>(4*A129)+C129+ROUNDDOWN(H129/2,0)+C133</f>
        <v>40</v>
      </c>
      <c r="C133" s="41">
        <v>0.0</v>
      </c>
      <c r="D133" s="42" t="s">
        <v>28</v>
      </c>
      <c r="E133" s="43" t="str">
        <f>ROUNDUP(F129/2,0)</f>
        <v>2</v>
      </c>
      <c r="F133" s="42" t="s">
        <v>29</v>
      </c>
      <c r="G133" s="46">
        <v>0.0</v>
      </c>
      <c r="H133" s="45" t="str">
        <f>ROUNDDOWN(E130/2,0)</f>
        <v>34</v>
      </c>
      <c r="I133" s="27"/>
      <c r="J133" s="28"/>
      <c r="K133" s="29"/>
      <c r="L133" s="13"/>
    </row>
    <row r="134">
      <c r="A134" s="40" t="s">
        <v>30</v>
      </c>
      <c r="B134" t="str">
        <f>(4*A129)+C129+ROUNDDOWN(H129/2,0)+C134</f>
        <v>55</v>
      </c>
      <c r="C134" s="41">
        <v>15.0</v>
      </c>
      <c r="D134" s="42" t="s">
        <v>31</v>
      </c>
      <c r="E134" s="43" t="str">
        <f>ROUNDUP(D129/2,0)</f>
        <v>3</v>
      </c>
      <c r="F134" s="42" t="s">
        <v>32</v>
      </c>
      <c r="G134" s="46">
        <v>0.0</v>
      </c>
      <c r="H134" s="45" t="str">
        <f>ROUNDDOWN(E130/2,0)</f>
        <v>34</v>
      </c>
      <c r="I134" s="27"/>
      <c r="J134" s="28"/>
      <c r="K134" s="29"/>
      <c r="L134" s="13"/>
    </row>
    <row r="135">
      <c r="A135" s="40" t="s">
        <v>33</v>
      </c>
      <c r="B135" t="str">
        <f>(4*A129)+F129+ROUNDDOWN(H129/2,0)+C135</f>
        <v>36</v>
      </c>
      <c r="C135" s="41">
        <v>0.0</v>
      </c>
      <c r="D135" s="42" t="s">
        <v>34</v>
      </c>
      <c r="E135" s="43" t="str">
        <f>((30+(D129*3)+(F129*3))+((D129+F129)*A129))</f>
        <v>129</v>
      </c>
      <c r="F135" s="42" t="s">
        <v>35</v>
      </c>
      <c r="G135" s="111"/>
      <c r="H135" s="45" t="str">
        <f>ROUNDDOWN(E130/2,0)</f>
        <v>34</v>
      </c>
      <c r="I135" s="27"/>
      <c r="J135" s="28"/>
      <c r="K135" s="29"/>
      <c r="L135" s="13"/>
    </row>
    <row r="136">
      <c r="A136" s="40" t="s">
        <v>37</v>
      </c>
      <c r="B136" t="str">
        <f>(4*A129)+B129+ROUNDDOWN(H129/2,0)+C136</f>
        <v>38</v>
      </c>
      <c r="C136" s="41">
        <v>0.0</v>
      </c>
      <c r="D136" s="42" t="s">
        <v>38</v>
      </c>
      <c r="E136" s="41">
        <v>0.0</v>
      </c>
      <c r="F136" s="42" t="s">
        <v>39</v>
      </c>
      <c r="G136" s="111"/>
      <c r="H136" s="45" t="str">
        <f>ROUNDDOWN(E130/2,0)</f>
        <v>34</v>
      </c>
      <c r="I136" s="27"/>
      <c r="J136" s="28"/>
      <c r="K136" s="29"/>
      <c r="L136" s="13"/>
    </row>
    <row r="137">
      <c r="A137" s="40" t="s">
        <v>41</v>
      </c>
      <c r="B137" t="str">
        <f>(4*A129)+F129+ROUNDDOWN(H129/2,0)+C137</f>
        <v>36</v>
      </c>
      <c r="C137" s="41">
        <v>0.0</v>
      </c>
      <c r="D137" s="42" t="s">
        <v>42</v>
      </c>
      <c r="E137" s="43" t="str">
        <f>H129</f>
        <v>3</v>
      </c>
      <c r="F137" s="42" t="s">
        <v>43</v>
      </c>
      <c r="G137" s="111"/>
      <c r="H137" s="45" t="str">
        <f>ROUNDDOWN(E130/2,0)</f>
        <v>34</v>
      </c>
      <c r="I137" s="47"/>
      <c r="J137" s="48"/>
      <c r="K137" s="49"/>
      <c r="L137" s="13"/>
    </row>
    <row r="138">
      <c r="A138" s="40" t="s">
        <v>45</v>
      </c>
      <c r="B138" t="str">
        <f>(4*A129)+F129+ROUNDDOWN(H129/2,0)+C138</f>
        <v>36</v>
      </c>
      <c r="C138" s="41">
        <v>0.0</v>
      </c>
      <c r="D138" s="42" t="s">
        <v>46</v>
      </c>
      <c r="E138" s="43" t="str">
        <f>94+ROUNDDOWN(H129/2,0)</f>
        <v>95</v>
      </c>
      <c r="F138" s="42" t="s">
        <v>47</v>
      </c>
      <c r="G138" s="111"/>
      <c r="H138" s="45" t="str">
        <f>ROUNDDOWN(E130/2,0)</f>
        <v>34</v>
      </c>
      <c r="I138" s="50" t="s">
        <v>49</v>
      </c>
      <c r="J138" s="51" t="s">
        <v>50</v>
      </c>
      <c r="K138" s="52" t="s">
        <v>51</v>
      </c>
      <c r="L138" s="13"/>
    </row>
    <row r="139">
      <c r="A139" s="40" t="s">
        <v>52</v>
      </c>
      <c r="B139" t="str">
        <f>(4*A129)+G129+ROUNDDOWN(H129/2,0)+C139</f>
        <v>55</v>
      </c>
      <c r="C139" s="41">
        <v>15.0</v>
      </c>
      <c r="D139" s="42" t="s">
        <v>53</v>
      </c>
      <c r="E139" s="43" t="str">
        <f>D129-1</f>
        <v>5</v>
      </c>
      <c r="F139" s="53" t="s">
        <v>201</v>
      </c>
      <c r="G139" s="54" t="s">
        <v>55</v>
      </c>
      <c r="H139" s="45" t="str">
        <f>ROUNDDOWN(E130/2,0)</f>
        <v>34</v>
      </c>
      <c r="I139" s="55" t="s">
        <v>56</v>
      </c>
      <c r="J139" s="66">
        <v>1.0</v>
      </c>
      <c r="K139" s="56"/>
      <c r="L139" s="13"/>
    </row>
    <row r="140">
      <c r="A140" s="40" t="s">
        <v>57</v>
      </c>
      <c r="B140" t="str">
        <f>(4*A129)+G129+ROUNDDOWN(H129/2,0)+C140</f>
        <v>40</v>
      </c>
      <c r="C140" s="41">
        <v>0.0</v>
      </c>
      <c r="D140" s="42" t="s">
        <v>58</v>
      </c>
      <c r="E140" s="43" t="str">
        <f>D129-1</f>
        <v>5</v>
      </c>
      <c r="F140" s="57"/>
      <c r="G140" s="33"/>
      <c r="H140" s="33"/>
      <c r="I140" s="90" t="s">
        <v>202</v>
      </c>
      <c r="J140" s="82">
        <v>1.0</v>
      </c>
      <c r="K140" s="59"/>
      <c r="L140" s="13"/>
    </row>
    <row r="141">
      <c r="A141" s="40" t="s">
        <v>59</v>
      </c>
      <c r="B141" t="str">
        <f>(4*A129)+E129+ROUNDDOWN(H129/2,0)+C141</f>
        <v>36</v>
      </c>
      <c r="C141" s="41">
        <v>0.0</v>
      </c>
      <c r="D141" s="60"/>
      <c r="E141" s="43"/>
      <c r="F141" s="60"/>
      <c r="I141" s="58"/>
      <c r="J141" s="28"/>
      <c r="K141" s="59"/>
      <c r="L141" s="13"/>
    </row>
    <row r="142">
      <c r="A142" s="40" t="s">
        <v>60</v>
      </c>
      <c r="B142" t="str">
        <f>(4*A129)+D129+ROUNDDOWN(H129/2,0)+C142</f>
        <v>39</v>
      </c>
      <c r="C142" s="41">
        <v>0.0</v>
      </c>
      <c r="D142" s="60"/>
      <c r="E142" s="43"/>
      <c r="F142" s="60"/>
      <c r="I142" s="58"/>
      <c r="J142" s="28"/>
      <c r="K142" s="59"/>
      <c r="L142" s="13"/>
    </row>
    <row r="143">
      <c r="A143" s="61" t="s">
        <v>61</v>
      </c>
      <c r="B143" s="20" t="str">
        <f>(4*A129)+D129+ROUNDDOWN(H129/2,0)+C143</f>
        <v>39</v>
      </c>
      <c r="C143" s="31">
        <v>0.0</v>
      </c>
      <c r="D143" s="62" t="s">
        <v>62</v>
      </c>
      <c r="E143" s="63" t="str">
        <f>100*A129</f>
        <v>800</v>
      </c>
      <c r="F143" s="16"/>
      <c r="G143" s="20"/>
      <c r="H143" s="20"/>
      <c r="I143" s="64"/>
      <c r="J143" s="48"/>
      <c r="K143" s="65"/>
      <c r="L143" s="13"/>
    </row>
    <row r="144">
      <c r="A144" s="24" t="s">
        <v>63</v>
      </c>
      <c r="B144" s="66" t="s">
        <v>165</v>
      </c>
      <c r="C144" s="33"/>
      <c r="D144" s="25" t="s">
        <v>65</v>
      </c>
      <c r="E144" s="33"/>
      <c r="F144" s="33"/>
      <c r="G144" s="33"/>
      <c r="H144" s="36"/>
      <c r="I144" s="67" t="s">
        <v>66</v>
      </c>
      <c r="J144" s="33"/>
      <c r="K144" s="23"/>
      <c r="L144" s="13"/>
    </row>
    <row r="145">
      <c r="A145" s="85" t="s">
        <v>166</v>
      </c>
      <c r="B145" s="62" t="s">
        <v>67</v>
      </c>
      <c r="C145" s="69">
        <v>7.0</v>
      </c>
      <c r="D145" s="48"/>
      <c r="E145" s="20"/>
      <c r="F145" s="20"/>
      <c r="G145" s="20"/>
      <c r="H145" s="15"/>
      <c r="I145" s="18"/>
      <c r="J145" s="20"/>
      <c r="K145" s="49"/>
      <c r="L145" s="13"/>
    </row>
    <row r="146">
      <c r="A146" s="24" t="s">
        <v>68</v>
      </c>
      <c r="B146" s="66" t="s">
        <v>167</v>
      </c>
      <c r="C146" s="25" t="s">
        <v>70</v>
      </c>
      <c r="D146" s="25" t="s">
        <v>20</v>
      </c>
      <c r="E146" s="66">
        <v>20.0</v>
      </c>
      <c r="F146" s="25" t="s">
        <v>71</v>
      </c>
      <c r="G146" s="22"/>
      <c r="H146" s="36"/>
      <c r="I146" s="67" t="s">
        <v>254</v>
      </c>
      <c r="J146" s="33"/>
      <c r="K146" s="23"/>
      <c r="L146" s="13"/>
    </row>
    <row r="147">
      <c r="A147" s="82" t="s">
        <v>255</v>
      </c>
      <c r="B147" s="69" t="s">
        <v>256</v>
      </c>
      <c r="C147" s="48"/>
      <c r="D147" s="62" t="s">
        <v>74</v>
      </c>
      <c r="E147" s="48"/>
      <c r="F147" s="62" t="s">
        <v>75</v>
      </c>
      <c r="G147" s="48"/>
      <c r="H147" s="15"/>
      <c r="I147" s="80" t="s">
        <v>258</v>
      </c>
      <c r="J147" s="20"/>
      <c r="K147" s="49"/>
      <c r="L147" s="13"/>
    </row>
    <row r="148">
      <c r="A148" s="40" t="s">
        <v>68</v>
      </c>
      <c r="B148" s="66" t="s">
        <v>167</v>
      </c>
      <c r="C148" s="25" t="s">
        <v>70</v>
      </c>
      <c r="D148" s="25" t="s">
        <v>20</v>
      </c>
      <c r="E148" s="66">
        <v>20.0</v>
      </c>
      <c r="F148" s="25" t="s">
        <v>71</v>
      </c>
      <c r="G148" s="22"/>
      <c r="H148" s="36"/>
      <c r="I148" s="67" t="s">
        <v>260</v>
      </c>
      <c r="J148" s="33"/>
      <c r="K148" s="23"/>
      <c r="L148" s="13"/>
    </row>
    <row r="149">
      <c r="A149" s="82" t="s">
        <v>255</v>
      </c>
      <c r="B149" s="69" t="s">
        <v>256</v>
      </c>
      <c r="C149" s="72"/>
      <c r="D149" s="3" t="s">
        <v>74</v>
      </c>
      <c r="E149" s="72"/>
      <c r="F149" s="3" t="s">
        <v>75</v>
      </c>
      <c r="G149" s="72"/>
      <c r="H149" s="73"/>
      <c r="I149" s="74"/>
      <c r="J149" s="5"/>
      <c r="K149" s="75"/>
      <c r="L149" s="13"/>
    </row>
    <row r="150">
      <c r="A150" s="5"/>
      <c r="B150" s="114"/>
      <c r="C150" s="76"/>
      <c r="D150" s="76"/>
      <c r="E150" s="76"/>
      <c r="F150" s="76"/>
      <c r="G150" s="76"/>
      <c r="H150" s="76"/>
      <c r="I150" s="76"/>
      <c r="J150" s="76"/>
      <c r="K150" s="76"/>
    </row>
    <row r="151">
      <c r="A151" s="1" t="s">
        <v>263</v>
      </c>
      <c r="B151" s="2"/>
      <c r="C151" s="4" t="s">
        <v>77</v>
      </c>
      <c r="D151" s="77" t="s">
        <v>78</v>
      </c>
      <c r="E151" s="2"/>
      <c r="F151" s="78" t="s">
        <v>80</v>
      </c>
      <c r="G151" s="8"/>
      <c r="H151" s="2"/>
      <c r="I151" s="4" t="s">
        <v>4</v>
      </c>
      <c r="J151" s="8"/>
      <c r="K151" s="79"/>
      <c r="L151" s="13"/>
    </row>
    <row r="152">
      <c r="A152" s="14" t="s">
        <v>145</v>
      </c>
      <c r="B152" s="15"/>
      <c r="C152" s="16"/>
      <c r="D152" s="17"/>
      <c r="E152" s="15"/>
      <c r="F152" s="80" t="s">
        <v>86</v>
      </c>
      <c r="G152" s="20"/>
      <c r="H152" s="15"/>
      <c r="I152" s="100" t="s">
        <v>147</v>
      </c>
      <c r="J152" s="102" t="s">
        <v>149</v>
      </c>
      <c r="K152" s="104"/>
      <c r="L152" s="13"/>
    </row>
    <row r="153">
      <c r="A153" s="24" t="s">
        <v>6</v>
      </c>
      <c r="B153" s="25" t="s">
        <v>7</v>
      </c>
      <c r="C153" s="25" t="s">
        <v>8</v>
      </c>
      <c r="D153" s="25" t="s">
        <v>9</v>
      </c>
      <c r="E153" s="25" t="s">
        <v>10</v>
      </c>
      <c r="F153" s="25" t="s">
        <v>11</v>
      </c>
      <c r="G153" s="25" t="s">
        <v>12</v>
      </c>
      <c r="H153" s="25" t="s">
        <v>13</v>
      </c>
      <c r="I153" s="82" t="s">
        <v>266</v>
      </c>
      <c r="J153" s="66" t="s">
        <v>267</v>
      </c>
      <c r="K153" s="23"/>
      <c r="L153" s="13"/>
    </row>
    <row r="154">
      <c r="A154" s="30">
        <v>5.0</v>
      </c>
      <c r="B154" s="31">
        <v>7.0</v>
      </c>
      <c r="C154" s="31">
        <v>5.0</v>
      </c>
      <c r="D154" s="31">
        <v>7.0</v>
      </c>
      <c r="E154" s="31">
        <v>3.0</v>
      </c>
      <c r="F154" s="31">
        <v>4.0</v>
      </c>
      <c r="G154" s="31">
        <v>6.0</v>
      </c>
      <c r="H154" s="31">
        <v>3.0</v>
      </c>
      <c r="I154" s="82" t="s">
        <v>268</v>
      </c>
      <c r="J154" s="82" t="s">
        <v>179</v>
      </c>
      <c r="K154" s="29"/>
      <c r="L154" s="13"/>
    </row>
    <row r="155">
      <c r="A155" s="24" t="s">
        <v>14</v>
      </c>
      <c r="B155" s="33" t="str">
        <f>(4*A154)+E154+ROUNDDOWN(H154/2,0)+C155</f>
        <v>24</v>
      </c>
      <c r="C155" s="34">
        <v>0.0</v>
      </c>
      <c r="D155" s="35" t="s">
        <v>15</v>
      </c>
      <c r="E155" s="36" t="str">
        <f>50+(3*D154)</f>
        <v>71</v>
      </c>
      <c r="F155" s="37" t="s">
        <v>16</v>
      </c>
      <c r="G155" s="38" t="s">
        <v>17</v>
      </c>
      <c r="H155" s="38" t="s">
        <v>18</v>
      </c>
      <c r="I155" s="82" t="s">
        <v>271</v>
      </c>
      <c r="J155" s="28"/>
      <c r="K155" s="29"/>
      <c r="L155" s="13"/>
    </row>
    <row r="156">
      <c r="A156" s="40" t="s">
        <v>19</v>
      </c>
      <c r="B156" t="str">
        <f>(4*A154)+D154+ROUNDDOWN(H154/2,0)+C156</f>
        <v>28</v>
      </c>
      <c r="C156" s="41">
        <v>0.0</v>
      </c>
      <c r="D156" s="42" t="s">
        <v>20</v>
      </c>
      <c r="E156" s="43" t="str">
        <f>25+(G154*3)</f>
        <v>43</v>
      </c>
      <c r="F156" s="35" t="s">
        <v>21</v>
      </c>
      <c r="G156" s="44" t="s">
        <v>22</v>
      </c>
      <c r="H156" s="89" t="str">
        <f>ROUNDDOWN(E155/2,0)</f>
        <v>35</v>
      </c>
      <c r="I156" s="82" t="s">
        <v>154</v>
      </c>
      <c r="J156" s="28"/>
      <c r="K156" s="29"/>
      <c r="L156" s="13"/>
    </row>
    <row r="157">
      <c r="A157" s="40" t="s">
        <v>23</v>
      </c>
      <c r="B157" t="str">
        <f>(4*A154)+C154+ROUNDDOWN(H154/2,0)+C157</f>
        <v>26</v>
      </c>
      <c r="C157" s="41">
        <v>0.0</v>
      </c>
      <c r="D157" s="42" t="s">
        <v>24</v>
      </c>
      <c r="E157" s="43" t="str">
        <f>MROUND((D154+(G154*2))*2.5,5)</f>
        <v>50</v>
      </c>
      <c r="F157" s="42" t="s">
        <v>25</v>
      </c>
      <c r="G157" s="46" t="s">
        <v>26</v>
      </c>
      <c r="H157" s="45" t="str">
        <f>ROUNDDOWN(E155/2,0)</f>
        <v>35</v>
      </c>
      <c r="I157" s="27"/>
      <c r="J157" s="28"/>
      <c r="K157" s="29"/>
      <c r="L157" s="13"/>
    </row>
    <row r="158">
      <c r="A158" s="40" t="s">
        <v>27</v>
      </c>
      <c r="B158" t="str">
        <f>(4*A154)+C154+ROUNDDOWN(H154/2,0)+C158</f>
        <v>26</v>
      </c>
      <c r="C158" s="41">
        <v>0.0</v>
      </c>
      <c r="D158" s="42" t="s">
        <v>28</v>
      </c>
      <c r="E158" s="43" t="str">
        <f>ROUNDUP(F154/2,0)</f>
        <v>2</v>
      </c>
      <c r="F158" s="42" t="s">
        <v>29</v>
      </c>
      <c r="G158" s="46">
        <v>0.0</v>
      </c>
      <c r="H158" s="45" t="str">
        <f>ROUNDDOWN(E155/2,0)</f>
        <v>35</v>
      </c>
      <c r="I158" s="83" t="s">
        <v>273</v>
      </c>
      <c r="J158" s="28"/>
      <c r="K158" s="29"/>
      <c r="L158" s="13"/>
    </row>
    <row r="159">
      <c r="A159" s="40" t="s">
        <v>30</v>
      </c>
      <c r="B159" t="str">
        <f>(4*A154)+C154+ROUNDDOWN(H154/2,0)+C159</f>
        <v>41</v>
      </c>
      <c r="C159" s="41">
        <v>15.0</v>
      </c>
      <c r="D159" s="42" t="s">
        <v>31</v>
      </c>
      <c r="E159" s="43" t="str">
        <f>ROUNDUP(D154/2,0)</f>
        <v>4</v>
      </c>
      <c r="F159" s="42" t="s">
        <v>32</v>
      </c>
      <c r="G159" s="46">
        <v>0.0</v>
      </c>
      <c r="H159" s="89" t="str">
        <f>ROUNDDOWN(E155/2,0)</f>
        <v>35</v>
      </c>
      <c r="I159" s="82" t="s">
        <v>274</v>
      </c>
      <c r="J159" s="82" t="s">
        <v>136</v>
      </c>
      <c r="K159" s="29"/>
      <c r="L159" s="13"/>
    </row>
    <row r="160">
      <c r="A160" s="40" t="s">
        <v>33</v>
      </c>
      <c r="B160" t="str">
        <f>(4*A154)+F154+ROUNDDOWN(H154/2,0)+C160</f>
        <v>25</v>
      </c>
      <c r="C160" s="41">
        <v>0.0</v>
      </c>
      <c r="D160" s="42" t="s">
        <v>34</v>
      </c>
      <c r="E160" s="43" t="str">
        <f>((30+(D154*3)+(F154*3))+((D154+F154)*A154))</f>
        <v>118</v>
      </c>
      <c r="F160" s="42" t="s">
        <v>35</v>
      </c>
      <c r="G160" s="46" t="s">
        <v>36</v>
      </c>
      <c r="H160" s="89" t="str">
        <f>ROUNDDOWN(E155/2,0)</f>
        <v>35</v>
      </c>
      <c r="I160" s="82" t="s">
        <v>275</v>
      </c>
      <c r="J160" s="28"/>
      <c r="K160" s="29"/>
      <c r="L160" s="13"/>
    </row>
    <row r="161">
      <c r="A161" s="40" t="s">
        <v>37</v>
      </c>
      <c r="B161" t="str">
        <f>(4*A154)+B154+ROUNDDOWN(H154/2,0)+C161</f>
        <v>28</v>
      </c>
      <c r="C161" s="41">
        <v>0.0</v>
      </c>
      <c r="D161" s="42" t="s">
        <v>38</v>
      </c>
      <c r="E161" s="41">
        <v>0.0</v>
      </c>
      <c r="F161" s="42" t="s">
        <v>39</v>
      </c>
      <c r="G161" s="46" t="s">
        <v>40</v>
      </c>
      <c r="H161" s="45" t="str">
        <f>ROUNDDOWN(E155/2,0)</f>
        <v>35</v>
      </c>
      <c r="I161" s="27"/>
      <c r="J161" s="28"/>
      <c r="K161" s="29"/>
      <c r="L161" s="13"/>
    </row>
    <row r="162">
      <c r="A162" s="40" t="s">
        <v>41</v>
      </c>
      <c r="B162" t="str">
        <f>(4*A154)+F154+ROUNDDOWN(H154/2,0)+C162</f>
        <v>25</v>
      </c>
      <c r="C162" s="41">
        <v>0.0</v>
      </c>
      <c r="D162" s="42" t="s">
        <v>42</v>
      </c>
      <c r="E162" s="43" t="str">
        <f>H154</f>
        <v>3</v>
      </c>
      <c r="F162" s="42" t="s">
        <v>43</v>
      </c>
      <c r="G162" s="46" t="s">
        <v>44</v>
      </c>
      <c r="H162" s="45" t="str">
        <f>ROUNDDOWN(E155/2,0)</f>
        <v>35</v>
      </c>
      <c r="I162" s="47"/>
      <c r="J162" s="48"/>
      <c r="K162" s="49"/>
      <c r="L162" s="13"/>
    </row>
    <row r="163">
      <c r="A163" s="40" t="s">
        <v>45</v>
      </c>
      <c r="B163" t="str">
        <f>(4*A154)+F154+ROUNDDOWN(H154/2,0)+C163</f>
        <v>25</v>
      </c>
      <c r="C163" s="41">
        <v>0.0</v>
      </c>
      <c r="D163" s="42" t="s">
        <v>46</v>
      </c>
      <c r="E163" s="43" t="str">
        <f>94+ROUNDDOWN(H154/2,0)</f>
        <v>95</v>
      </c>
      <c r="F163" s="42" t="s">
        <v>47</v>
      </c>
      <c r="G163" s="46" t="s">
        <v>48</v>
      </c>
      <c r="H163" s="45" t="str">
        <f>ROUNDDOWN(E155/2,0)</f>
        <v>35</v>
      </c>
      <c r="I163" s="50" t="s">
        <v>49</v>
      </c>
      <c r="J163" s="51" t="s">
        <v>50</v>
      </c>
      <c r="K163" s="52" t="s">
        <v>51</v>
      </c>
      <c r="L163" s="13"/>
    </row>
    <row r="164">
      <c r="A164" s="40" t="s">
        <v>52</v>
      </c>
      <c r="B164" t="str">
        <f>(4*A154)+G154+ROUNDDOWN(H154/2,0)+C164</f>
        <v>27</v>
      </c>
      <c r="C164" s="41">
        <v>0.0</v>
      </c>
      <c r="D164" s="42" t="s">
        <v>53</v>
      </c>
      <c r="E164" s="43" t="str">
        <f>D154-1</f>
        <v>6</v>
      </c>
      <c r="F164" s="53" t="s">
        <v>54</v>
      </c>
      <c r="G164" s="54" t="s">
        <v>55</v>
      </c>
      <c r="H164" s="45" t="str">
        <f>ROUNDDOWN(E155/2,0)</f>
        <v>35</v>
      </c>
      <c r="I164" s="55" t="s">
        <v>56</v>
      </c>
      <c r="J164" s="22"/>
      <c r="K164" s="56"/>
      <c r="L164" s="13"/>
    </row>
    <row r="165">
      <c r="A165" s="40" t="s">
        <v>57</v>
      </c>
      <c r="B165" t="str">
        <f>(4*A154)+G154+ROUNDDOWN(H154/2,0)+C165</f>
        <v>27</v>
      </c>
      <c r="C165" s="41">
        <v>0.0</v>
      </c>
      <c r="D165" s="42" t="s">
        <v>58</v>
      </c>
      <c r="E165" s="43" t="str">
        <f>D154-1</f>
        <v>6</v>
      </c>
      <c r="F165" s="57"/>
      <c r="G165" s="33"/>
      <c r="H165" s="33"/>
      <c r="I165" s="58"/>
      <c r="J165" s="28"/>
      <c r="K165" s="59"/>
      <c r="L165" s="13"/>
    </row>
    <row r="166">
      <c r="A166" s="40" t="s">
        <v>59</v>
      </c>
      <c r="B166" t="str">
        <f>(4*A154)+E154+ROUNDDOWN(H154/2,0)+C166</f>
        <v>24</v>
      </c>
      <c r="C166" s="41">
        <v>0.0</v>
      </c>
      <c r="D166" s="60"/>
      <c r="E166" s="43"/>
      <c r="F166" s="60"/>
      <c r="I166" s="58"/>
      <c r="J166" s="28"/>
      <c r="K166" s="59"/>
      <c r="L166" s="13"/>
    </row>
    <row r="167">
      <c r="A167" s="40" t="s">
        <v>60</v>
      </c>
      <c r="B167" t="str">
        <f>(4*A154)+D154+ROUNDDOWN(H154/2,0)+C167</f>
        <v>28</v>
      </c>
      <c r="C167" s="41">
        <v>0.0</v>
      </c>
      <c r="D167" s="60"/>
      <c r="E167" s="43"/>
      <c r="F167" s="60"/>
      <c r="I167" s="58"/>
      <c r="J167" s="28"/>
      <c r="K167" s="59"/>
      <c r="L167" s="13"/>
    </row>
    <row r="168">
      <c r="A168" s="61" t="s">
        <v>61</v>
      </c>
      <c r="B168" s="20" t="str">
        <f>(4*A154)+D154+ROUNDDOWN(H154/2,0)+C168</f>
        <v>28</v>
      </c>
      <c r="C168" s="31">
        <v>0.0</v>
      </c>
      <c r="D168" s="62" t="s">
        <v>62</v>
      </c>
      <c r="E168" s="63" t="str">
        <f>100*A154</f>
        <v>500</v>
      </c>
      <c r="F168" s="16"/>
      <c r="G168" s="20"/>
      <c r="H168" s="20"/>
      <c r="I168" s="64"/>
      <c r="J168" s="48"/>
      <c r="K168" s="65"/>
      <c r="L168" s="13"/>
    </row>
    <row r="169">
      <c r="A169" s="24" t="s">
        <v>63</v>
      </c>
      <c r="B169" s="66" t="s">
        <v>64</v>
      </c>
      <c r="C169" s="33"/>
      <c r="D169" s="25" t="s">
        <v>65</v>
      </c>
      <c r="E169" s="33"/>
      <c r="F169" s="33"/>
      <c r="G169" s="33"/>
      <c r="H169" s="36"/>
      <c r="I169" s="67" t="s">
        <v>66</v>
      </c>
      <c r="J169" s="33"/>
      <c r="K169" s="23"/>
      <c r="L169" s="13"/>
    </row>
    <row r="170">
      <c r="A170" s="68"/>
      <c r="B170" s="62" t="s">
        <v>67</v>
      </c>
      <c r="C170" s="69">
        <v>7.0</v>
      </c>
      <c r="D170" s="48"/>
      <c r="E170" s="20"/>
      <c r="F170" s="20"/>
      <c r="G170" s="20"/>
      <c r="H170" s="15"/>
      <c r="I170" s="18"/>
      <c r="J170" s="20"/>
      <c r="K170" s="49"/>
      <c r="L170" s="13"/>
    </row>
    <row r="171">
      <c r="A171" s="24" t="s">
        <v>68</v>
      </c>
      <c r="B171" s="66" t="s">
        <v>167</v>
      </c>
      <c r="C171" s="25" t="s">
        <v>70</v>
      </c>
      <c r="D171" s="25" t="s">
        <v>20</v>
      </c>
      <c r="E171" s="66">
        <v>15.0</v>
      </c>
      <c r="F171" s="25" t="s">
        <v>71</v>
      </c>
      <c r="G171" s="22"/>
      <c r="H171" s="36"/>
      <c r="I171" s="67" t="s">
        <v>72</v>
      </c>
      <c r="J171" s="33"/>
      <c r="K171" s="23"/>
      <c r="L171" s="13"/>
    </row>
    <row r="172">
      <c r="A172" s="85" t="s">
        <v>277</v>
      </c>
      <c r="B172" s="69" t="s">
        <v>278</v>
      </c>
      <c r="C172" s="48"/>
      <c r="D172" s="62" t="s">
        <v>74</v>
      </c>
      <c r="E172" s="48"/>
      <c r="F172" s="62" t="s">
        <v>75</v>
      </c>
      <c r="G172" s="48"/>
      <c r="H172" s="15"/>
      <c r="I172" s="18"/>
      <c r="J172" s="20"/>
      <c r="K172" s="49"/>
      <c r="L172" s="13"/>
    </row>
    <row r="173">
      <c r="A173" s="24" t="s">
        <v>68</v>
      </c>
      <c r="B173" s="66" t="s">
        <v>69</v>
      </c>
      <c r="C173" s="25" t="s">
        <v>70</v>
      </c>
      <c r="D173" s="25" t="s">
        <v>20</v>
      </c>
      <c r="E173" s="22"/>
      <c r="F173" s="25" t="s">
        <v>71</v>
      </c>
      <c r="G173" s="22"/>
      <c r="H173" s="36"/>
      <c r="I173" s="67" t="s">
        <v>72</v>
      </c>
      <c r="J173" s="33"/>
      <c r="K173" s="23"/>
      <c r="L173" s="13"/>
    </row>
    <row r="174">
      <c r="A174" s="70"/>
      <c r="B174" s="71" t="s">
        <v>73</v>
      </c>
      <c r="C174" s="72"/>
      <c r="D174" s="3" t="s">
        <v>74</v>
      </c>
      <c r="E174" s="72"/>
      <c r="F174" s="3" t="s">
        <v>75</v>
      </c>
      <c r="G174" s="72"/>
      <c r="H174" s="73"/>
      <c r="I174" s="74"/>
      <c r="J174" s="5"/>
      <c r="K174" s="75"/>
      <c r="L174" s="13"/>
    </row>
    <row r="175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</row>
    <row r="176">
      <c r="A176" s="1" t="s">
        <v>279</v>
      </c>
      <c r="B176" s="2"/>
      <c r="C176" s="4" t="s">
        <v>77</v>
      </c>
      <c r="D176" s="77" t="s">
        <v>118</v>
      </c>
      <c r="E176" s="2"/>
      <c r="F176" s="78" t="s">
        <v>120</v>
      </c>
      <c r="G176" s="8"/>
      <c r="H176" s="2"/>
      <c r="I176" s="4" t="s">
        <v>4</v>
      </c>
      <c r="J176" s="8"/>
      <c r="K176" s="79"/>
      <c r="L176" s="13"/>
    </row>
    <row r="177">
      <c r="A177" s="14" t="s">
        <v>145</v>
      </c>
      <c r="B177" s="15"/>
      <c r="C177" s="16"/>
      <c r="D177" s="17"/>
      <c r="E177" s="15"/>
      <c r="F177" s="80" t="s">
        <v>122</v>
      </c>
      <c r="G177" s="20"/>
      <c r="H177" s="15"/>
      <c r="I177" s="100" t="s">
        <v>280</v>
      </c>
      <c r="J177" s="102" t="s">
        <v>149</v>
      </c>
      <c r="K177" s="104"/>
      <c r="L177" s="13"/>
    </row>
    <row r="178">
      <c r="A178" s="24" t="s">
        <v>6</v>
      </c>
      <c r="B178" s="25" t="s">
        <v>7</v>
      </c>
      <c r="C178" s="25" t="s">
        <v>8</v>
      </c>
      <c r="D178" s="25" t="s">
        <v>9</v>
      </c>
      <c r="E178" s="25" t="s">
        <v>10</v>
      </c>
      <c r="F178" s="25" t="s">
        <v>11</v>
      </c>
      <c r="G178" s="25" t="s">
        <v>12</v>
      </c>
      <c r="H178" s="25" t="s">
        <v>13</v>
      </c>
      <c r="I178" s="82" t="s">
        <v>266</v>
      </c>
      <c r="J178" s="66" t="s">
        <v>267</v>
      </c>
      <c r="K178" s="23"/>
      <c r="L178" s="13"/>
    </row>
    <row r="179">
      <c r="A179" s="30">
        <v>7.0</v>
      </c>
      <c r="B179" s="31">
        <v>7.0</v>
      </c>
      <c r="C179" s="31">
        <v>5.0</v>
      </c>
      <c r="D179" s="31">
        <v>7.0</v>
      </c>
      <c r="E179" s="31">
        <v>4.0</v>
      </c>
      <c r="F179" s="31">
        <v>6.0</v>
      </c>
      <c r="G179" s="31">
        <v>6.0</v>
      </c>
      <c r="H179" s="31">
        <v>3.0</v>
      </c>
      <c r="I179" s="82" t="s">
        <v>268</v>
      </c>
      <c r="J179" s="82" t="s">
        <v>179</v>
      </c>
      <c r="K179" s="29"/>
      <c r="L179" s="13"/>
    </row>
    <row r="180">
      <c r="A180" s="24" t="s">
        <v>14</v>
      </c>
      <c r="B180" s="33" t="str">
        <f>(4*A179)+E179+ROUNDDOWN(H179/2,0)+C180</f>
        <v>33</v>
      </c>
      <c r="C180" s="34">
        <v>0.0</v>
      </c>
      <c r="D180" s="35" t="s">
        <v>15</v>
      </c>
      <c r="E180" s="36" t="str">
        <f>100+(3*D179)</f>
        <v>121</v>
      </c>
      <c r="F180" s="37" t="s">
        <v>16</v>
      </c>
      <c r="G180" s="38" t="s">
        <v>17</v>
      </c>
      <c r="H180" s="38" t="s">
        <v>18</v>
      </c>
      <c r="I180" s="82" t="s">
        <v>271</v>
      </c>
      <c r="J180" s="28"/>
      <c r="K180" s="29"/>
      <c r="L180" s="13"/>
    </row>
    <row r="181">
      <c r="A181" s="40" t="s">
        <v>19</v>
      </c>
      <c r="B181" t="str">
        <f>(4*A179)+D179+ROUNDDOWN(H179/2,0)+C181</f>
        <v>36</v>
      </c>
      <c r="C181" s="41">
        <v>0.0</v>
      </c>
      <c r="D181" s="42" t="s">
        <v>20</v>
      </c>
      <c r="E181" s="43" t="str">
        <f>55+(G179*3)</f>
        <v>73</v>
      </c>
      <c r="F181" s="35" t="s">
        <v>21</v>
      </c>
      <c r="G181" s="44" t="s">
        <v>22</v>
      </c>
      <c r="H181" s="89" t="str">
        <f>ROUNDDOWN(E180/2,0)</f>
        <v>60</v>
      </c>
      <c r="I181" s="82" t="s">
        <v>154</v>
      </c>
      <c r="J181" s="28"/>
      <c r="K181" s="29"/>
      <c r="L181" s="13"/>
    </row>
    <row r="182">
      <c r="A182" s="40" t="s">
        <v>23</v>
      </c>
      <c r="B182" t="str">
        <f>(4*A179)+C179+ROUNDDOWN(H179/2,0)+C182</f>
        <v>34</v>
      </c>
      <c r="C182" s="41">
        <v>0.0</v>
      </c>
      <c r="D182" s="42" t="s">
        <v>24</v>
      </c>
      <c r="E182" s="43" t="str">
        <f>MROUND((D179+(G179*2))*2.5,5)</f>
        <v>50</v>
      </c>
      <c r="F182" s="42" t="s">
        <v>25</v>
      </c>
      <c r="G182" s="46" t="s">
        <v>26</v>
      </c>
      <c r="H182" s="45" t="str">
        <f>ROUNDDOWN(E180/2,0)</f>
        <v>60</v>
      </c>
      <c r="I182" s="27"/>
      <c r="J182" s="28"/>
      <c r="K182" s="29"/>
      <c r="L182" s="13"/>
    </row>
    <row r="183">
      <c r="A183" s="40" t="s">
        <v>27</v>
      </c>
      <c r="B183" t="str">
        <f>(4*A179)+C179+ROUNDDOWN(H179/2,0)+C183</f>
        <v>34</v>
      </c>
      <c r="C183" s="41">
        <v>0.0</v>
      </c>
      <c r="D183" s="42" t="s">
        <v>28</v>
      </c>
      <c r="E183" s="43" t="str">
        <f>ROUNDUP(F179/2,0)</f>
        <v>3</v>
      </c>
      <c r="F183" s="42" t="s">
        <v>29</v>
      </c>
      <c r="G183" s="46">
        <v>0.0</v>
      </c>
      <c r="H183" s="45" t="str">
        <f>ROUNDDOWN(E180/2,0)</f>
        <v>60</v>
      </c>
      <c r="I183" s="83" t="s">
        <v>273</v>
      </c>
      <c r="J183" s="28"/>
      <c r="K183" s="29"/>
      <c r="L183" s="13"/>
    </row>
    <row r="184">
      <c r="A184" s="40" t="s">
        <v>30</v>
      </c>
      <c r="B184" t="str">
        <f>(4*A179)+C179+ROUNDDOWN(H179/2,0)+C184</f>
        <v>49</v>
      </c>
      <c r="C184" s="41">
        <v>15.0</v>
      </c>
      <c r="D184" s="42" t="s">
        <v>31</v>
      </c>
      <c r="E184" s="43" t="str">
        <f>ROUNDUP(D179/2,0)</f>
        <v>4</v>
      </c>
      <c r="F184" s="42" t="s">
        <v>32</v>
      </c>
      <c r="G184" s="46">
        <v>0.0</v>
      </c>
      <c r="H184" s="89" t="str">
        <f>ROUNDDOWN(E180/2,0)</f>
        <v>60</v>
      </c>
      <c r="I184" s="82" t="s">
        <v>274</v>
      </c>
      <c r="J184" s="82" t="s">
        <v>136</v>
      </c>
      <c r="K184" s="29"/>
      <c r="L184" s="13"/>
    </row>
    <row r="185">
      <c r="A185" s="40" t="s">
        <v>33</v>
      </c>
      <c r="B185" t="str">
        <f>(4*A179)+F179+ROUNDDOWN(H179/2,0)+C185</f>
        <v>35</v>
      </c>
      <c r="C185" s="41">
        <v>0.0</v>
      </c>
      <c r="D185" s="42" t="s">
        <v>34</v>
      </c>
      <c r="E185" s="43" t="str">
        <f>((30+(D179*3)+(F179*3))+((D179+F179)*A179))</f>
        <v>160</v>
      </c>
      <c r="F185" s="42" t="s">
        <v>35</v>
      </c>
      <c r="G185" s="46" t="s">
        <v>36</v>
      </c>
      <c r="H185" s="89" t="str">
        <f>ROUNDDOWN(E180/2,0)</f>
        <v>60</v>
      </c>
      <c r="I185" s="82" t="s">
        <v>275</v>
      </c>
      <c r="J185" s="28"/>
      <c r="K185" s="29"/>
      <c r="L185" s="13"/>
    </row>
    <row r="186">
      <c r="A186" s="40" t="s">
        <v>37</v>
      </c>
      <c r="B186" t="str">
        <f>(4*A179)+B179+ROUNDDOWN(H179/2,0)+C186</f>
        <v>36</v>
      </c>
      <c r="C186" s="41">
        <v>0.0</v>
      </c>
      <c r="D186" s="42" t="s">
        <v>38</v>
      </c>
      <c r="E186" s="41">
        <v>0.0</v>
      </c>
      <c r="F186" s="42" t="s">
        <v>39</v>
      </c>
      <c r="G186" s="46" t="s">
        <v>40</v>
      </c>
      <c r="H186" s="45" t="str">
        <f>ROUNDDOWN(E180/2,0)</f>
        <v>60</v>
      </c>
      <c r="I186" s="27"/>
      <c r="J186" s="28"/>
      <c r="K186" s="29"/>
      <c r="L186" s="13"/>
    </row>
    <row r="187">
      <c r="A187" s="40" t="s">
        <v>41</v>
      </c>
      <c r="B187" t="str">
        <f>(4*A179)+F179+ROUNDDOWN(H179/2,0)+C187</f>
        <v>50</v>
      </c>
      <c r="C187" s="41">
        <v>15.0</v>
      </c>
      <c r="D187" s="42" t="s">
        <v>42</v>
      </c>
      <c r="E187" s="43" t="str">
        <f>H179</f>
        <v>3</v>
      </c>
      <c r="F187" s="42" t="s">
        <v>43</v>
      </c>
      <c r="G187" s="46" t="s">
        <v>44</v>
      </c>
      <c r="H187" s="45" t="str">
        <f>ROUNDDOWN(E180/2,0)</f>
        <v>60</v>
      </c>
      <c r="I187" s="47"/>
      <c r="J187" s="48"/>
      <c r="K187" s="49"/>
      <c r="L187" s="13"/>
    </row>
    <row r="188">
      <c r="A188" s="40" t="s">
        <v>45</v>
      </c>
      <c r="B188" t="str">
        <f>(4*A179)+F179+ROUNDDOWN(H179/2,0)+C188</f>
        <v>35</v>
      </c>
      <c r="C188" s="41">
        <v>0.0</v>
      </c>
      <c r="D188" s="42" t="s">
        <v>46</v>
      </c>
      <c r="E188" s="43" t="str">
        <f>94+ROUNDDOWN(H179/2,0)</f>
        <v>95</v>
      </c>
      <c r="F188" s="42" t="s">
        <v>47</v>
      </c>
      <c r="G188" s="46" t="s">
        <v>48</v>
      </c>
      <c r="H188" s="45" t="str">
        <f>ROUNDDOWN(E180/2,0)</f>
        <v>60</v>
      </c>
      <c r="I188" s="50" t="s">
        <v>49</v>
      </c>
      <c r="J188" s="51" t="s">
        <v>50</v>
      </c>
      <c r="K188" s="52" t="s">
        <v>51</v>
      </c>
      <c r="L188" s="13"/>
    </row>
    <row r="189">
      <c r="A189" s="40" t="s">
        <v>52</v>
      </c>
      <c r="B189" t="str">
        <f>(4*A179)+G179+ROUNDDOWN(H179/2,0)+C189</f>
        <v>35</v>
      </c>
      <c r="C189" s="41">
        <v>0.0</v>
      </c>
      <c r="D189" s="42" t="s">
        <v>53</v>
      </c>
      <c r="E189" s="43" t="str">
        <f>D179-1</f>
        <v>6</v>
      </c>
      <c r="F189" s="53" t="s">
        <v>54</v>
      </c>
      <c r="G189" s="54" t="s">
        <v>55</v>
      </c>
      <c r="H189" s="45" t="str">
        <f>ROUNDDOWN(E180/2,0)</f>
        <v>60</v>
      </c>
      <c r="I189" s="55" t="s">
        <v>56</v>
      </c>
      <c r="J189" s="22"/>
      <c r="K189" s="56"/>
      <c r="L189" s="13"/>
    </row>
    <row r="190">
      <c r="A190" s="40" t="s">
        <v>57</v>
      </c>
      <c r="B190" t="str">
        <f>(4*A179)+G179+ROUNDDOWN(H179/2,0)+C190</f>
        <v>35</v>
      </c>
      <c r="C190" s="41">
        <v>0.0</v>
      </c>
      <c r="D190" s="42" t="s">
        <v>58</v>
      </c>
      <c r="E190" s="43" t="str">
        <f>D179-1</f>
        <v>6</v>
      </c>
      <c r="F190" s="57"/>
      <c r="G190" s="33"/>
      <c r="H190" s="33"/>
      <c r="I190" s="58"/>
      <c r="J190" s="28"/>
      <c r="K190" s="59"/>
      <c r="L190" s="13"/>
    </row>
    <row r="191">
      <c r="A191" s="40" t="s">
        <v>59</v>
      </c>
      <c r="B191" t="str">
        <f>(4*A179)+E179+ROUNDDOWN(H179/2,0)+C191</f>
        <v>33</v>
      </c>
      <c r="C191" s="41">
        <v>0.0</v>
      </c>
      <c r="D191" s="60"/>
      <c r="E191" s="43"/>
      <c r="F191" s="60"/>
      <c r="I191" s="58"/>
      <c r="J191" s="28"/>
      <c r="K191" s="59"/>
      <c r="L191" s="13"/>
    </row>
    <row r="192">
      <c r="A192" s="40" t="s">
        <v>60</v>
      </c>
      <c r="B192" t="str">
        <f>(4*A179)+D179+ROUNDDOWN(H179/2,0)+C192</f>
        <v>36</v>
      </c>
      <c r="C192" s="41">
        <v>0.0</v>
      </c>
      <c r="D192" s="60"/>
      <c r="E192" s="43"/>
      <c r="F192" s="60"/>
      <c r="I192" s="58"/>
      <c r="J192" s="28"/>
      <c r="K192" s="59"/>
      <c r="L192" s="13"/>
    </row>
    <row r="193">
      <c r="A193" s="61" t="s">
        <v>61</v>
      </c>
      <c r="B193" s="20" t="str">
        <f>(4*A179)+D179+ROUNDDOWN(H179/2,0)+C193</f>
        <v>36</v>
      </c>
      <c r="C193" s="31">
        <v>0.0</v>
      </c>
      <c r="D193" s="62" t="s">
        <v>62</v>
      </c>
      <c r="E193" s="63" t="str">
        <f>100*A179</f>
        <v>700</v>
      </c>
      <c r="F193" s="16"/>
      <c r="G193" s="20"/>
      <c r="H193" s="20"/>
      <c r="I193" s="64"/>
      <c r="J193" s="48"/>
      <c r="K193" s="65"/>
      <c r="L193" s="13"/>
    </row>
    <row r="194">
      <c r="A194" s="24" t="s">
        <v>63</v>
      </c>
      <c r="B194" s="66" t="s">
        <v>64</v>
      </c>
      <c r="C194" s="33"/>
      <c r="D194" s="25" t="s">
        <v>65</v>
      </c>
      <c r="E194" s="33"/>
      <c r="F194" s="33"/>
      <c r="G194" s="33"/>
      <c r="H194" s="36"/>
      <c r="I194" s="67" t="s">
        <v>66</v>
      </c>
      <c r="J194" s="33"/>
      <c r="K194" s="23"/>
      <c r="L194" s="13"/>
    </row>
    <row r="195">
      <c r="A195" s="68"/>
      <c r="B195" s="62" t="s">
        <v>67</v>
      </c>
      <c r="C195" s="69">
        <v>12.0</v>
      </c>
      <c r="D195" s="48"/>
      <c r="E195" s="20"/>
      <c r="F195" s="20"/>
      <c r="G195" s="20"/>
      <c r="H195" s="15"/>
      <c r="I195" s="18"/>
      <c r="J195" s="20"/>
      <c r="K195" s="49"/>
      <c r="L195" s="13"/>
    </row>
    <row r="196">
      <c r="A196" s="24" t="s">
        <v>68</v>
      </c>
      <c r="B196" s="66" t="s">
        <v>167</v>
      </c>
      <c r="C196" s="25" t="s">
        <v>70</v>
      </c>
      <c r="D196" s="25" t="s">
        <v>20</v>
      </c>
      <c r="E196" s="66">
        <v>20.0</v>
      </c>
      <c r="F196" s="25" t="s">
        <v>71</v>
      </c>
      <c r="G196" s="22"/>
      <c r="H196" s="36"/>
      <c r="I196" s="67" t="s">
        <v>72</v>
      </c>
      <c r="J196" s="33"/>
      <c r="K196" s="23"/>
      <c r="L196" s="13"/>
    </row>
    <row r="197">
      <c r="A197" s="85" t="s">
        <v>230</v>
      </c>
      <c r="B197" s="69" t="s">
        <v>231</v>
      </c>
      <c r="C197" s="48"/>
      <c r="D197" s="62" t="s">
        <v>74</v>
      </c>
      <c r="E197" s="48"/>
      <c r="F197" s="62" t="s">
        <v>75</v>
      </c>
      <c r="G197" s="48"/>
      <c r="H197" s="15"/>
      <c r="I197" s="18"/>
      <c r="J197" s="20"/>
      <c r="K197" s="49"/>
      <c r="L197" s="13"/>
    </row>
    <row r="198">
      <c r="A198" s="24" t="s">
        <v>68</v>
      </c>
      <c r="B198" s="66" t="s">
        <v>69</v>
      </c>
      <c r="C198" s="25" t="s">
        <v>70</v>
      </c>
      <c r="D198" s="25" t="s">
        <v>20</v>
      </c>
      <c r="E198" s="22"/>
      <c r="F198" s="25" t="s">
        <v>71</v>
      </c>
      <c r="G198" s="22"/>
      <c r="H198" s="36"/>
      <c r="I198" s="67" t="s">
        <v>72</v>
      </c>
      <c r="J198" s="33"/>
      <c r="K198" s="23"/>
      <c r="L198" s="13"/>
    </row>
    <row r="199">
      <c r="A199" s="70"/>
      <c r="B199" s="71" t="s">
        <v>73</v>
      </c>
      <c r="C199" s="72"/>
      <c r="D199" s="3" t="s">
        <v>74</v>
      </c>
      <c r="E199" s="72"/>
      <c r="F199" s="3" t="s">
        <v>75</v>
      </c>
      <c r="G199" s="72"/>
      <c r="H199" s="73"/>
      <c r="I199" s="74"/>
      <c r="J199" s="5"/>
      <c r="K199" s="75"/>
      <c r="L199" s="13"/>
    </row>
    <row r="200">
      <c r="A200" s="76"/>
      <c r="B200" s="76"/>
      <c r="C200" s="76"/>
      <c r="D200" s="76"/>
      <c r="E200" s="76"/>
      <c r="F200" s="76"/>
      <c r="G200" s="76"/>
      <c r="H200" s="76"/>
      <c r="I200" s="76"/>
      <c r="J200" s="76"/>
      <c r="K200" s="76"/>
    </row>
    <row r="201">
      <c r="A201" s="1" t="s">
        <v>281</v>
      </c>
      <c r="B201" s="2"/>
      <c r="C201" s="4" t="s">
        <v>77</v>
      </c>
      <c r="D201" s="77" t="s">
        <v>118</v>
      </c>
      <c r="E201" s="2"/>
      <c r="F201" s="78" t="s">
        <v>120</v>
      </c>
      <c r="G201" s="8"/>
      <c r="H201" s="2"/>
      <c r="I201" s="4" t="s">
        <v>4</v>
      </c>
      <c r="J201" s="8"/>
      <c r="K201" s="79"/>
      <c r="L201" s="13"/>
    </row>
    <row r="202">
      <c r="A202" s="14" t="s">
        <v>145</v>
      </c>
      <c r="B202" s="15"/>
      <c r="C202" s="16"/>
      <c r="D202" s="17"/>
      <c r="E202" s="15"/>
      <c r="F202" s="80" t="s">
        <v>122</v>
      </c>
      <c r="G202" s="20"/>
      <c r="H202" s="15"/>
      <c r="I202" s="100" t="s">
        <v>147</v>
      </c>
      <c r="J202" s="102" t="s">
        <v>149</v>
      </c>
      <c r="K202" s="104"/>
      <c r="L202" s="13"/>
    </row>
    <row r="203">
      <c r="A203" s="24" t="s">
        <v>6</v>
      </c>
      <c r="B203" s="25" t="s">
        <v>7</v>
      </c>
      <c r="C203" s="25" t="s">
        <v>8</v>
      </c>
      <c r="D203" s="25" t="s">
        <v>9</v>
      </c>
      <c r="E203" s="25" t="s">
        <v>10</v>
      </c>
      <c r="F203" s="25" t="s">
        <v>11</v>
      </c>
      <c r="G203" s="25" t="s">
        <v>12</v>
      </c>
      <c r="H203" s="25" t="s">
        <v>13</v>
      </c>
      <c r="I203" s="90" t="s">
        <v>151</v>
      </c>
      <c r="J203" s="66" t="s">
        <v>152</v>
      </c>
      <c r="K203" s="23"/>
      <c r="L203" s="13"/>
    </row>
    <row r="204">
      <c r="A204" s="30">
        <v>10.0</v>
      </c>
      <c r="B204" s="31">
        <v>7.0</v>
      </c>
      <c r="C204" s="31">
        <v>6.0</v>
      </c>
      <c r="D204" s="31">
        <v>7.0</v>
      </c>
      <c r="E204" s="31">
        <v>4.0</v>
      </c>
      <c r="F204" s="31">
        <v>4.0</v>
      </c>
      <c r="G204" s="31">
        <v>6.0</v>
      </c>
      <c r="H204" s="31">
        <v>3.0</v>
      </c>
      <c r="I204" s="82" t="s">
        <v>268</v>
      </c>
      <c r="J204" s="82" t="s">
        <v>179</v>
      </c>
      <c r="K204" s="29"/>
      <c r="L204" s="13"/>
    </row>
    <row r="205">
      <c r="A205" s="24" t="s">
        <v>14</v>
      </c>
      <c r="B205" s="33" t="str">
        <f>(4*A204)+E204+ROUNDDOWN(H204/2,0)+C205</f>
        <v>45</v>
      </c>
      <c r="C205" s="34">
        <v>0.0</v>
      </c>
      <c r="D205" s="35" t="s">
        <v>15</v>
      </c>
      <c r="E205" s="36" t="str">
        <f>100+(3*D204)</f>
        <v>121</v>
      </c>
      <c r="F205" s="37" t="s">
        <v>16</v>
      </c>
      <c r="G205" s="38" t="s">
        <v>17</v>
      </c>
      <c r="H205" s="38" t="s">
        <v>18</v>
      </c>
      <c r="I205" s="82" t="s">
        <v>282</v>
      </c>
      <c r="J205" s="82" t="s">
        <v>283</v>
      </c>
      <c r="K205" s="29"/>
      <c r="L205" s="13"/>
    </row>
    <row r="206">
      <c r="A206" s="40" t="s">
        <v>19</v>
      </c>
      <c r="B206" t="str">
        <f>(4*A204)+D204+ROUNDDOWN(H204/2,0)+C206</f>
        <v>48</v>
      </c>
      <c r="C206" s="41">
        <v>0.0</v>
      </c>
      <c r="D206" s="42" t="s">
        <v>20</v>
      </c>
      <c r="E206" s="43" t="str">
        <f>55+(G204*3)</f>
        <v>73</v>
      </c>
      <c r="F206" s="35" t="s">
        <v>21</v>
      </c>
      <c r="G206" s="44" t="s">
        <v>22</v>
      </c>
      <c r="H206" s="45" t="str">
        <f>ROUNDDOWN(E205/2,0)</f>
        <v>60</v>
      </c>
      <c r="I206" s="83" t="s">
        <v>284</v>
      </c>
      <c r="J206" s="82" t="s">
        <v>285</v>
      </c>
      <c r="K206" s="29"/>
      <c r="L206" s="13"/>
    </row>
    <row r="207">
      <c r="A207" s="40" t="s">
        <v>23</v>
      </c>
      <c r="B207" t="str">
        <f>(4*A204)+C204+ROUNDDOWN(H204/2,0)+C207</f>
        <v>57</v>
      </c>
      <c r="C207" s="41">
        <v>10.0</v>
      </c>
      <c r="D207" s="42" t="s">
        <v>24</v>
      </c>
      <c r="E207" s="43" t="str">
        <f>MROUND((D204+(G204*2))*2.5,5)</f>
        <v>50</v>
      </c>
      <c r="F207" s="42" t="s">
        <v>25</v>
      </c>
      <c r="G207" s="46" t="s">
        <v>26</v>
      </c>
      <c r="H207" s="89" t="str">
        <f>ROUNDDOWN(E205/2,0)</f>
        <v>60</v>
      </c>
      <c r="I207" s="82" t="s">
        <v>176</v>
      </c>
      <c r="J207" s="82" t="s">
        <v>156</v>
      </c>
      <c r="K207" s="29"/>
      <c r="L207" s="13"/>
    </row>
    <row r="208">
      <c r="A208" s="40" t="s">
        <v>27</v>
      </c>
      <c r="B208" t="str">
        <f>(4*A204)+C204+ROUNDDOWN(H204/2,0)+C208</f>
        <v>47</v>
      </c>
      <c r="C208" s="41">
        <v>0.0</v>
      </c>
      <c r="D208" s="42" t="s">
        <v>28</v>
      </c>
      <c r="E208" s="43" t="str">
        <f>ROUNDUP(F204/2,0)</f>
        <v>2</v>
      </c>
      <c r="F208" s="42" t="s">
        <v>29</v>
      </c>
      <c r="G208" s="46">
        <v>0.0</v>
      </c>
      <c r="H208" s="45" t="str">
        <f>ROUNDDOWN(E205/2,0)</f>
        <v>60</v>
      </c>
      <c r="I208" s="27"/>
      <c r="J208" s="28"/>
      <c r="K208" s="29"/>
      <c r="L208" s="13"/>
    </row>
    <row r="209">
      <c r="A209" s="40" t="s">
        <v>30</v>
      </c>
      <c r="B209" t="str">
        <f>(4*A204)+C204+ROUNDDOWN(H204/2,0)+C209</f>
        <v>72</v>
      </c>
      <c r="C209" s="41">
        <v>25.0</v>
      </c>
      <c r="D209" s="42" t="s">
        <v>31</v>
      </c>
      <c r="E209" s="43" t="str">
        <f>ROUNDUP(D204/2,0)</f>
        <v>4</v>
      </c>
      <c r="F209" s="42" t="s">
        <v>32</v>
      </c>
      <c r="G209" s="46">
        <v>0.0</v>
      </c>
      <c r="H209" s="45" t="str">
        <f>ROUNDDOWN(E205/2,0)</f>
        <v>60</v>
      </c>
      <c r="I209" s="83" t="s">
        <v>287</v>
      </c>
      <c r="J209" s="28"/>
      <c r="K209" s="29"/>
      <c r="L209" s="13"/>
    </row>
    <row r="210">
      <c r="A210" s="40" t="s">
        <v>33</v>
      </c>
      <c r="B210" t="str">
        <f>(4*A204)+F204+ROUNDDOWN(H204/2,0)+C210</f>
        <v>60</v>
      </c>
      <c r="C210" s="41">
        <v>15.0</v>
      </c>
      <c r="D210" s="42" t="s">
        <v>34</v>
      </c>
      <c r="E210" s="43" t="str">
        <f>((30+(D204*3)+(F204*3))+((D204+F204)*A204))</f>
        <v>173</v>
      </c>
      <c r="F210" s="42" t="s">
        <v>35</v>
      </c>
      <c r="G210" s="46" t="s">
        <v>36</v>
      </c>
      <c r="H210" s="45" t="str">
        <f>ROUNDDOWN(E205/2,0)</f>
        <v>60</v>
      </c>
      <c r="I210" s="83" t="s">
        <v>289</v>
      </c>
      <c r="J210" s="28"/>
      <c r="K210" s="29"/>
      <c r="L210" s="13"/>
    </row>
    <row r="211">
      <c r="A211" s="40" t="s">
        <v>37</v>
      </c>
      <c r="B211" t="str">
        <f>(4*A204)+B204+ROUNDDOWN(H204/2,0)+C211</f>
        <v>48</v>
      </c>
      <c r="C211" s="41">
        <v>0.0</v>
      </c>
      <c r="D211" s="42" t="s">
        <v>38</v>
      </c>
      <c r="E211" s="41">
        <v>0.0</v>
      </c>
      <c r="F211" s="42" t="s">
        <v>39</v>
      </c>
      <c r="G211" s="46" t="s">
        <v>40</v>
      </c>
      <c r="H211" s="45" t="str">
        <f>ROUNDDOWN(E205/2,0)</f>
        <v>60</v>
      </c>
      <c r="I211" s="27"/>
      <c r="J211" s="28"/>
      <c r="K211" s="29"/>
      <c r="L211" s="13"/>
    </row>
    <row r="212">
      <c r="A212" s="40" t="s">
        <v>41</v>
      </c>
      <c r="B212" t="str">
        <f>(4*A204)+F204+ROUNDDOWN(H204/2,0)+C212</f>
        <v>45</v>
      </c>
      <c r="C212" s="41">
        <v>0.0</v>
      </c>
      <c r="D212" s="42" t="s">
        <v>42</v>
      </c>
      <c r="E212" s="43" t="str">
        <f>H204</f>
        <v>3</v>
      </c>
      <c r="F212" s="42" t="s">
        <v>43</v>
      </c>
      <c r="G212" s="46" t="s">
        <v>44</v>
      </c>
      <c r="H212" s="45" t="str">
        <f>ROUNDDOWN(E205/2,0)</f>
        <v>60</v>
      </c>
      <c r="I212" s="47"/>
      <c r="J212" s="48"/>
      <c r="K212" s="49"/>
      <c r="L212" s="13"/>
    </row>
    <row r="213">
      <c r="A213" s="40" t="s">
        <v>45</v>
      </c>
      <c r="B213" t="str">
        <f>(4*A204)+F204+ROUNDDOWN(H204/2,0)+C213</f>
        <v>45</v>
      </c>
      <c r="C213" s="41">
        <v>0.0</v>
      </c>
      <c r="D213" s="42" t="s">
        <v>46</v>
      </c>
      <c r="E213" s="43" t="str">
        <f>94+ROUNDDOWN(H204/2,0)</f>
        <v>95</v>
      </c>
      <c r="F213" s="42" t="s">
        <v>47</v>
      </c>
      <c r="G213" s="46" t="s">
        <v>48</v>
      </c>
      <c r="H213" s="45" t="str">
        <f>ROUNDDOWN(E205/2,0)</f>
        <v>60</v>
      </c>
      <c r="I213" s="50" t="s">
        <v>49</v>
      </c>
      <c r="J213" s="51" t="s">
        <v>50</v>
      </c>
      <c r="K213" s="52" t="s">
        <v>51</v>
      </c>
      <c r="L213" s="13"/>
    </row>
    <row r="214">
      <c r="A214" s="40" t="s">
        <v>52</v>
      </c>
      <c r="B214" t="str">
        <f>(4*A204)+G204+ROUNDDOWN(H204/2,0)+C214</f>
        <v>57</v>
      </c>
      <c r="C214" s="41">
        <v>10.0</v>
      </c>
      <c r="D214" s="42" t="s">
        <v>53</v>
      </c>
      <c r="E214" s="43" t="str">
        <f>D204-1</f>
        <v>6</v>
      </c>
      <c r="F214" s="53" t="s">
        <v>54</v>
      </c>
      <c r="G214" s="54" t="s">
        <v>55</v>
      </c>
      <c r="H214" s="45" t="str">
        <f>ROUNDDOWN(E205/2,0)</f>
        <v>60</v>
      </c>
      <c r="I214" s="55" t="s">
        <v>56</v>
      </c>
      <c r="J214" s="22"/>
      <c r="K214" s="56"/>
      <c r="L214" s="13"/>
    </row>
    <row r="215">
      <c r="A215" s="40" t="s">
        <v>57</v>
      </c>
      <c r="B215" t="str">
        <f>(4*A204)+G204+ROUNDDOWN(H204/2,0)+C215</f>
        <v>47</v>
      </c>
      <c r="C215" s="41">
        <v>0.0</v>
      </c>
      <c r="D215" s="42" t="s">
        <v>58</v>
      </c>
      <c r="E215" s="43" t="str">
        <f>D204-1</f>
        <v>6</v>
      </c>
      <c r="F215" s="57"/>
      <c r="G215" s="33"/>
      <c r="H215" s="33"/>
      <c r="I215" s="58"/>
      <c r="J215" s="28"/>
      <c r="K215" s="59"/>
      <c r="L215" s="13"/>
    </row>
    <row r="216">
      <c r="A216" s="40" t="s">
        <v>59</v>
      </c>
      <c r="B216" t="str">
        <f>(4*A204)+E204+ROUNDDOWN(H204/2,0)+C216</f>
        <v>45</v>
      </c>
      <c r="C216" s="41">
        <v>0.0</v>
      </c>
      <c r="D216" s="60"/>
      <c r="E216" s="43"/>
      <c r="F216" s="60"/>
      <c r="I216" s="58"/>
      <c r="J216" s="28"/>
      <c r="K216" s="59"/>
      <c r="L216" s="13"/>
    </row>
    <row r="217">
      <c r="A217" s="40" t="s">
        <v>60</v>
      </c>
      <c r="B217" t="str">
        <f>(4*A204)+D204+ROUNDDOWN(H204/2,0)+C217</f>
        <v>48</v>
      </c>
      <c r="C217" s="41">
        <v>0.0</v>
      </c>
      <c r="D217" s="60"/>
      <c r="E217" s="43"/>
      <c r="F217" s="60"/>
      <c r="I217" s="58"/>
      <c r="J217" s="28"/>
      <c r="K217" s="59"/>
      <c r="L217" s="13"/>
    </row>
    <row r="218">
      <c r="A218" s="61" t="s">
        <v>61</v>
      </c>
      <c r="B218" s="20" t="str">
        <f>(4*A204)+D204+ROUNDDOWN(H204/2,0)+C218</f>
        <v>48</v>
      </c>
      <c r="C218" s="31">
        <v>0.0</v>
      </c>
      <c r="D218" s="62" t="s">
        <v>62</v>
      </c>
      <c r="E218" s="63" t="str">
        <f>100*A204</f>
        <v>1000</v>
      </c>
      <c r="F218" s="16"/>
      <c r="G218" s="20"/>
      <c r="H218" s="20"/>
      <c r="I218" s="64"/>
      <c r="J218" s="48"/>
      <c r="K218" s="65"/>
      <c r="L218" s="13"/>
    </row>
    <row r="219">
      <c r="A219" s="24" t="s">
        <v>63</v>
      </c>
      <c r="B219" s="66" t="s">
        <v>64</v>
      </c>
      <c r="C219" s="33"/>
      <c r="D219" s="25" t="s">
        <v>65</v>
      </c>
      <c r="E219" s="33"/>
      <c r="F219" s="33"/>
      <c r="G219" s="33"/>
      <c r="H219" s="36"/>
      <c r="I219" s="67" t="s">
        <v>66</v>
      </c>
      <c r="J219" s="33"/>
      <c r="K219" s="23"/>
      <c r="L219" s="13"/>
    </row>
    <row r="220">
      <c r="A220" s="68"/>
      <c r="B220" s="62" t="s">
        <v>67</v>
      </c>
      <c r="C220" s="69">
        <v>12.0</v>
      </c>
      <c r="D220" s="48"/>
      <c r="E220" s="20"/>
      <c r="F220" s="20"/>
      <c r="G220" s="20"/>
      <c r="H220" s="15"/>
      <c r="I220" s="18"/>
      <c r="J220" s="20"/>
      <c r="K220" s="49"/>
      <c r="L220" s="13"/>
    </row>
    <row r="221">
      <c r="A221" s="24" t="s">
        <v>68</v>
      </c>
      <c r="B221" s="66" t="s">
        <v>167</v>
      </c>
      <c r="C221" s="25" t="s">
        <v>70</v>
      </c>
      <c r="D221" s="25" t="s">
        <v>20</v>
      </c>
      <c r="E221" s="66">
        <v>30.0</v>
      </c>
      <c r="F221" s="25" t="s">
        <v>71</v>
      </c>
      <c r="G221" s="22"/>
      <c r="H221" s="36"/>
      <c r="I221" s="67" t="s">
        <v>72</v>
      </c>
      <c r="J221" s="33"/>
      <c r="K221" s="23"/>
      <c r="L221" s="13"/>
    </row>
    <row r="222">
      <c r="A222" s="85" t="s">
        <v>299</v>
      </c>
      <c r="B222" s="69" t="s">
        <v>231</v>
      </c>
      <c r="C222" s="48"/>
      <c r="D222" s="62" t="s">
        <v>74</v>
      </c>
      <c r="E222" s="48"/>
      <c r="F222" s="62" t="s">
        <v>75</v>
      </c>
      <c r="G222" s="48"/>
      <c r="H222" s="15"/>
      <c r="I222" s="18"/>
      <c r="J222" s="20"/>
      <c r="K222" s="49"/>
      <c r="L222" s="13"/>
    </row>
    <row r="223">
      <c r="A223" s="24" t="s">
        <v>68</v>
      </c>
      <c r="B223" s="66" t="s">
        <v>167</v>
      </c>
      <c r="C223" s="25" t="s">
        <v>70</v>
      </c>
      <c r="D223" s="25" t="s">
        <v>20</v>
      </c>
      <c r="E223" s="66">
        <v>15.0</v>
      </c>
      <c r="F223" s="25" t="s">
        <v>71</v>
      </c>
      <c r="G223" s="22"/>
      <c r="H223" s="36"/>
      <c r="I223" s="67" t="s">
        <v>72</v>
      </c>
      <c r="J223" s="33"/>
      <c r="K223" s="23"/>
      <c r="L223" s="13"/>
    </row>
    <row r="224">
      <c r="A224" s="112" t="s">
        <v>302</v>
      </c>
      <c r="B224" s="71" t="s">
        <v>303</v>
      </c>
      <c r="C224" s="72"/>
      <c r="D224" s="3" t="s">
        <v>74</v>
      </c>
      <c r="E224" s="72"/>
      <c r="F224" s="3" t="s">
        <v>75</v>
      </c>
      <c r="G224" s="72"/>
      <c r="H224" s="73"/>
      <c r="I224" s="74"/>
      <c r="J224" s="5"/>
      <c r="K224" s="75"/>
      <c r="L224" s="13"/>
    </row>
    <row r="225">
      <c r="A225" s="76"/>
      <c r="B225" s="76"/>
      <c r="C225" s="76"/>
      <c r="D225" s="76"/>
      <c r="E225" s="76"/>
      <c r="F225" s="76"/>
      <c r="G225" s="76"/>
      <c r="H225" s="76"/>
      <c r="I225" s="76"/>
      <c r="J225" s="76"/>
      <c r="K225" s="76"/>
    </row>
    <row r="226">
      <c r="A226" s="1" t="s">
        <v>306</v>
      </c>
      <c r="B226" s="2"/>
      <c r="C226" s="4" t="s">
        <v>77</v>
      </c>
      <c r="D226" s="77" t="s">
        <v>240</v>
      </c>
      <c r="E226" s="2"/>
      <c r="F226" s="78" t="s">
        <v>241</v>
      </c>
      <c r="G226" s="8"/>
      <c r="H226" s="2"/>
      <c r="I226" s="4" t="s">
        <v>4</v>
      </c>
      <c r="J226" s="8"/>
      <c r="K226" s="79"/>
      <c r="L226" s="13"/>
    </row>
    <row r="227">
      <c r="A227" s="14" t="s">
        <v>145</v>
      </c>
      <c r="B227" s="15"/>
      <c r="C227" s="16"/>
      <c r="D227" s="17"/>
      <c r="E227" s="15"/>
      <c r="F227" s="80" t="s">
        <v>242</v>
      </c>
      <c r="G227" s="20"/>
      <c r="H227" s="15"/>
      <c r="I227" s="100" t="s">
        <v>147</v>
      </c>
      <c r="J227" s="102" t="s">
        <v>149</v>
      </c>
      <c r="K227" s="104"/>
      <c r="L227" s="13"/>
    </row>
    <row r="228">
      <c r="A228" s="24" t="s">
        <v>6</v>
      </c>
      <c r="B228" s="25" t="s">
        <v>7</v>
      </c>
      <c r="C228" s="25" t="s">
        <v>8</v>
      </c>
      <c r="D228" s="25" t="s">
        <v>9</v>
      </c>
      <c r="E228" s="25" t="s">
        <v>10</v>
      </c>
      <c r="F228" s="25" t="s">
        <v>11</v>
      </c>
      <c r="G228" s="25" t="s">
        <v>12</v>
      </c>
      <c r="H228" s="25" t="s">
        <v>13</v>
      </c>
      <c r="I228" s="82" t="s">
        <v>266</v>
      </c>
      <c r="J228" s="66" t="s">
        <v>267</v>
      </c>
      <c r="K228" s="23"/>
      <c r="L228" s="13"/>
    </row>
    <row r="229">
      <c r="A229" s="30">
        <v>15.0</v>
      </c>
      <c r="B229" s="31">
        <v>8.0</v>
      </c>
      <c r="C229" s="31">
        <v>5.0</v>
      </c>
      <c r="D229" s="31">
        <v>8.0</v>
      </c>
      <c r="E229" s="31">
        <v>6.0</v>
      </c>
      <c r="F229" s="31">
        <v>6.0</v>
      </c>
      <c r="G229" s="31">
        <v>6.0</v>
      </c>
      <c r="H229" s="31">
        <v>3.0</v>
      </c>
      <c r="I229" s="82" t="s">
        <v>268</v>
      </c>
      <c r="J229" s="82" t="s">
        <v>179</v>
      </c>
      <c r="K229" s="29"/>
      <c r="L229" s="13"/>
    </row>
    <row r="230">
      <c r="A230" s="24" t="s">
        <v>14</v>
      </c>
      <c r="B230" s="33" t="str">
        <f>(4*A229)+E229+ROUNDDOWN(H229/2,0)+C230</f>
        <v>67</v>
      </c>
      <c r="C230" s="34">
        <v>0.0</v>
      </c>
      <c r="D230" s="35" t="s">
        <v>15</v>
      </c>
      <c r="E230" s="36" t="str">
        <f>200+(3*D229)</f>
        <v>224</v>
      </c>
      <c r="F230" s="37" t="s">
        <v>16</v>
      </c>
      <c r="G230" s="38" t="s">
        <v>17</v>
      </c>
      <c r="H230" s="38" t="s">
        <v>18</v>
      </c>
      <c r="I230" s="91" t="s">
        <v>309</v>
      </c>
      <c r="J230" s="82" t="s">
        <v>310</v>
      </c>
      <c r="K230" s="29"/>
      <c r="L230" s="13"/>
    </row>
    <row r="231">
      <c r="A231" s="40" t="s">
        <v>19</v>
      </c>
      <c r="B231" t="str">
        <f>(4*A229)+D229+ROUNDDOWN(H229/2,0)+C231</f>
        <v>69</v>
      </c>
      <c r="C231" s="41">
        <v>0.0</v>
      </c>
      <c r="D231" s="42" t="s">
        <v>20</v>
      </c>
      <c r="E231" s="43" t="str">
        <f>75+(G229*3)</f>
        <v>93</v>
      </c>
      <c r="F231" s="35" t="s">
        <v>21</v>
      </c>
      <c r="G231" s="44" t="s">
        <v>22</v>
      </c>
      <c r="H231" s="89" t="str">
        <f>ROUNDDOWN(E230/2,0)</f>
        <v>112</v>
      </c>
      <c r="I231" s="82" t="s">
        <v>191</v>
      </c>
      <c r="J231" s="28"/>
      <c r="K231" s="29"/>
      <c r="L231" s="13"/>
    </row>
    <row r="232">
      <c r="A232" s="40" t="s">
        <v>23</v>
      </c>
      <c r="B232" t="str">
        <f>(4*A229)+C229+ROUNDDOWN(H229/2,0)+C232</f>
        <v>76</v>
      </c>
      <c r="C232" s="41">
        <v>10.0</v>
      </c>
      <c r="D232" s="42" t="s">
        <v>24</v>
      </c>
      <c r="E232" s="43" t="str">
        <f>MROUND((D229+(G229*2))*2.5,5)</f>
        <v>50</v>
      </c>
      <c r="F232" s="42" t="s">
        <v>25</v>
      </c>
      <c r="G232" s="46" t="s">
        <v>26</v>
      </c>
      <c r="H232" s="45" t="str">
        <f>ROUNDDOWN(E230/2,0)</f>
        <v>112</v>
      </c>
      <c r="I232" s="83" t="s">
        <v>176</v>
      </c>
      <c r="J232" s="82" t="s">
        <v>156</v>
      </c>
      <c r="K232" s="29"/>
      <c r="L232" s="13"/>
    </row>
    <row r="233">
      <c r="A233" s="40" t="s">
        <v>27</v>
      </c>
      <c r="B233" t="str">
        <f>(4*A229)+C229+ROUNDDOWN(H229/2,0)+C233</f>
        <v>66</v>
      </c>
      <c r="C233" s="41">
        <v>0.0</v>
      </c>
      <c r="D233" s="42" t="s">
        <v>28</v>
      </c>
      <c r="E233" s="43" t="str">
        <f>ROUNDUP(F229/2,0)</f>
        <v>3</v>
      </c>
      <c r="F233" s="42" t="s">
        <v>29</v>
      </c>
      <c r="G233" s="46">
        <v>0.0</v>
      </c>
      <c r="H233" s="45" t="str">
        <f>ROUNDDOWN(E230/2,0)</f>
        <v>112</v>
      </c>
      <c r="I233" s="83" t="s">
        <v>317</v>
      </c>
      <c r="J233" s="82" t="s">
        <v>193</v>
      </c>
      <c r="K233" s="29"/>
      <c r="L233" s="13"/>
    </row>
    <row r="234">
      <c r="A234" s="40" t="s">
        <v>30</v>
      </c>
      <c r="B234" t="str">
        <f>(4*A229)+C229+ROUNDDOWN(H229/2,0)+C234</f>
        <v>91</v>
      </c>
      <c r="C234" s="41">
        <v>25.0</v>
      </c>
      <c r="D234" s="42" t="s">
        <v>31</v>
      </c>
      <c r="E234" s="43" t="str">
        <f>ROUNDUP(D229/2,0)</f>
        <v>4</v>
      </c>
      <c r="F234" s="42" t="s">
        <v>32</v>
      </c>
      <c r="G234" s="46">
        <v>0.0</v>
      </c>
      <c r="H234" s="89" t="str">
        <f>ROUNDDOWN(E230/2,0)</f>
        <v>112</v>
      </c>
      <c r="I234" s="91" t="s">
        <v>318</v>
      </c>
      <c r="J234" s="82" t="s">
        <v>319</v>
      </c>
      <c r="K234" s="29"/>
      <c r="L234" s="13"/>
    </row>
    <row r="235">
      <c r="A235" s="40" t="s">
        <v>33</v>
      </c>
      <c r="B235" t="str">
        <f>(4*A229)+F229+ROUNDDOWN(H229/2,0)+C235</f>
        <v>67</v>
      </c>
      <c r="C235" s="41">
        <v>0.0</v>
      </c>
      <c r="D235" s="42" t="s">
        <v>34</v>
      </c>
      <c r="E235" s="43" t="str">
        <f>((30+(D229*3)+(F229*3))+((D229+F229)*A229))</f>
        <v>282</v>
      </c>
      <c r="F235" s="42" t="s">
        <v>35</v>
      </c>
      <c r="G235" s="46" t="s">
        <v>36</v>
      </c>
      <c r="H235" s="45" t="str">
        <f>ROUNDDOWN(E230/2,0)</f>
        <v>112</v>
      </c>
      <c r="I235" s="83" t="s">
        <v>273</v>
      </c>
      <c r="J235" s="28"/>
      <c r="K235" s="29"/>
      <c r="L235" s="13"/>
    </row>
    <row r="236">
      <c r="A236" s="40" t="s">
        <v>37</v>
      </c>
      <c r="B236" t="str">
        <f>(4*A229)+B229+ROUNDDOWN(H229/2,0)+C236</f>
        <v>69</v>
      </c>
      <c r="C236" s="41">
        <v>0.0</v>
      </c>
      <c r="D236" s="42" t="s">
        <v>38</v>
      </c>
      <c r="E236" s="41">
        <v>0.0</v>
      </c>
      <c r="F236" s="42" t="s">
        <v>39</v>
      </c>
      <c r="G236" s="46" t="s">
        <v>40</v>
      </c>
      <c r="H236" s="89" t="str">
        <f>ROUNDDOWN(E230/2,0)</f>
        <v>112</v>
      </c>
      <c r="I236" s="82" t="s">
        <v>275</v>
      </c>
      <c r="J236" s="28"/>
      <c r="K236" s="29"/>
      <c r="L236" s="13"/>
    </row>
    <row r="237">
      <c r="A237" s="40" t="s">
        <v>41</v>
      </c>
      <c r="B237" t="str">
        <f>(4*A229)+F229+ROUNDDOWN(H229/2,0)+C237</f>
        <v>82</v>
      </c>
      <c r="C237" s="41">
        <v>15.0</v>
      </c>
      <c r="D237" s="42" t="s">
        <v>42</v>
      </c>
      <c r="E237" s="43" t="str">
        <f>H229</f>
        <v>3</v>
      </c>
      <c r="F237" s="42" t="s">
        <v>43</v>
      </c>
      <c r="G237" s="46" t="s">
        <v>44</v>
      </c>
      <c r="H237" s="45" t="str">
        <f>ROUNDDOWN(E230/2,0)</f>
        <v>112</v>
      </c>
      <c r="I237" s="47"/>
      <c r="J237" s="48"/>
      <c r="K237" s="49"/>
      <c r="L237" s="13"/>
    </row>
    <row r="238">
      <c r="A238" s="40" t="s">
        <v>45</v>
      </c>
      <c r="B238" t="str">
        <f>(4*A229)+F229+ROUNDDOWN(H229/2,0)+C238</f>
        <v>67</v>
      </c>
      <c r="C238" s="41">
        <v>0.0</v>
      </c>
      <c r="D238" s="42" t="s">
        <v>46</v>
      </c>
      <c r="E238" s="43" t="str">
        <f>94+ROUNDDOWN(H229/2,0)</f>
        <v>95</v>
      </c>
      <c r="F238" s="42" t="s">
        <v>47</v>
      </c>
      <c r="G238" s="46" t="s">
        <v>48</v>
      </c>
      <c r="H238" s="45" t="str">
        <f>ROUNDDOWN(E230/2,0)</f>
        <v>112</v>
      </c>
      <c r="I238" s="50" t="s">
        <v>49</v>
      </c>
      <c r="J238" s="51" t="s">
        <v>50</v>
      </c>
      <c r="K238" s="52" t="s">
        <v>51</v>
      </c>
      <c r="L238" s="13"/>
    </row>
    <row r="239">
      <c r="A239" s="40" t="s">
        <v>52</v>
      </c>
      <c r="B239" t="str">
        <f>(4*A229)+G229+ROUNDDOWN(H229/2,0)+C239</f>
        <v>77</v>
      </c>
      <c r="C239" s="41">
        <v>10.0</v>
      </c>
      <c r="D239" s="42" t="s">
        <v>53</v>
      </c>
      <c r="E239" s="43" t="str">
        <f>D229-1</f>
        <v>7</v>
      </c>
      <c r="F239" s="53" t="s">
        <v>54</v>
      </c>
      <c r="G239" s="54" t="s">
        <v>55</v>
      </c>
      <c r="H239" s="45" t="str">
        <f>ROUNDDOWN(E230/2,0)</f>
        <v>112</v>
      </c>
      <c r="I239" s="55" t="s">
        <v>56</v>
      </c>
      <c r="J239" s="22"/>
      <c r="K239" s="56"/>
      <c r="L239" s="13"/>
    </row>
    <row r="240">
      <c r="A240" s="40" t="s">
        <v>57</v>
      </c>
      <c r="B240" t="str">
        <f>(4*A229)+G229+ROUNDDOWN(H229/2,0)+C240</f>
        <v>67</v>
      </c>
      <c r="C240" s="41">
        <v>0.0</v>
      </c>
      <c r="D240" s="42" t="s">
        <v>58</v>
      </c>
      <c r="E240" s="43" t="str">
        <f>D229-1</f>
        <v>7</v>
      </c>
      <c r="F240" s="57"/>
      <c r="G240" s="33"/>
      <c r="H240" s="33"/>
      <c r="I240" s="58"/>
      <c r="J240" s="28"/>
      <c r="K240" s="59"/>
      <c r="L240" s="13"/>
    </row>
    <row r="241">
      <c r="A241" s="40" t="s">
        <v>59</v>
      </c>
      <c r="B241" t="str">
        <f>(4*A229)+E229+ROUNDDOWN(H229/2,0)+C241</f>
        <v>67</v>
      </c>
      <c r="C241" s="41">
        <v>0.0</v>
      </c>
      <c r="D241" s="60"/>
      <c r="E241" s="43"/>
      <c r="F241" s="60"/>
      <c r="I241" s="58"/>
      <c r="J241" s="28"/>
      <c r="K241" s="59"/>
      <c r="L241" s="13"/>
    </row>
    <row r="242">
      <c r="A242" s="40" t="s">
        <v>60</v>
      </c>
      <c r="B242" t="str">
        <f>(4*A229)+D229+ROUNDDOWN(H229/2,0)+C242</f>
        <v>69</v>
      </c>
      <c r="C242" s="41">
        <v>0.0</v>
      </c>
      <c r="D242" s="60"/>
      <c r="E242" s="43"/>
      <c r="F242" s="60"/>
      <c r="I242" s="58"/>
      <c r="J242" s="28"/>
      <c r="K242" s="59"/>
      <c r="L242" s="13"/>
    </row>
    <row r="243">
      <c r="A243" s="61" t="s">
        <v>61</v>
      </c>
      <c r="B243" s="20" t="str">
        <f>(4*A229)+D229+ROUNDDOWN(H229/2,0)+C243</f>
        <v>69</v>
      </c>
      <c r="C243" s="31">
        <v>0.0</v>
      </c>
      <c r="D243" s="62" t="s">
        <v>62</v>
      </c>
      <c r="E243" s="63" t="str">
        <f>100*A229</f>
        <v>1500</v>
      </c>
      <c r="F243" s="16"/>
      <c r="G243" s="20"/>
      <c r="H243" s="20"/>
      <c r="I243" s="64"/>
      <c r="J243" s="48"/>
      <c r="K243" s="65"/>
      <c r="L243" s="13"/>
    </row>
    <row r="244">
      <c r="A244" s="24" t="s">
        <v>63</v>
      </c>
      <c r="B244" s="66" t="s">
        <v>64</v>
      </c>
      <c r="C244" s="33"/>
      <c r="D244" s="25" t="s">
        <v>65</v>
      </c>
      <c r="E244" s="33"/>
      <c r="F244" s="33"/>
      <c r="G244" s="33"/>
      <c r="H244" s="36"/>
      <c r="I244" s="67" t="s">
        <v>66</v>
      </c>
      <c r="J244" s="33"/>
      <c r="K244" s="23"/>
      <c r="L244" s="13"/>
    </row>
    <row r="245">
      <c r="A245" s="68"/>
      <c r="B245" s="62" t="s">
        <v>67</v>
      </c>
      <c r="C245" s="69">
        <v>22.0</v>
      </c>
      <c r="D245" s="48"/>
      <c r="E245" s="20"/>
      <c r="F245" s="20"/>
      <c r="G245" s="20"/>
      <c r="H245" s="15"/>
      <c r="I245" s="18"/>
      <c r="J245" s="20"/>
      <c r="K245" s="49"/>
      <c r="L245" s="13"/>
    </row>
    <row r="246">
      <c r="A246" s="24" t="s">
        <v>344</v>
      </c>
      <c r="B246" s="66" t="s">
        <v>167</v>
      </c>
      <c r="C246" s="25" t="s">
        <v>70</v>
      </c>
      <c r="D246" s="25" t="s">
        <v>20</v>
      </c>
      <c r="E246" s="66">
        <v>40.0</v>
      </c>
      <c r="F246" s="25" t="s">
        <v>71</v>
      </c>
      <c r="G246" s="22"/>
      <c r="H246" s="36"/>
      <c r="I246" s="67" t="s">
        <v>72</v>
      </c>
      <c r="J246" s="33"/>
      <c r="K246" s="23"/>
      <c r="L246" s="13"/>
    </row>
    <row r="247">
      <c r="A247" s="91" t="s">
        <v>345</v>
      </c>
      <c r="B247" s="69" t="s">
        <v>347</v>
      </c>
      <c r="C247" s="69" t="s">
        <v>171</v>
      </c>
      <c r="D247" s="62" t="s">
        <v>74</v>
      </c>
      <c r="E247" s="48"/>
      <c r="F247" s="62" t="s">
        <v>75</v>
      </c>
      <c r="G247" s="48"/>
      <c r="H247" s="15"/>
      <c r="I247" s="18"/>
      <c r="J247" s="20"/>
      <c r="K247" s="49"/>
      <c r="L247" s="13"/>
    </row>
    <row r="248">
      <c r="A248" s="40" t="s">
        <v>68</v>
      </c>
      <c r="B248" s="66" t="s">
        <v>69</v>
      </c>
      <c r="C248" s="25" t="s">
        <v>70</v>
      </c>
      <c r="D248" s="25" t="s">
        <v>20</v>
      </c>
      <c r="E248" s="22"/>
      <c r="F248" s="25" t="s">
        <v>71</v>
      </c>
      <c r="G248" s="22"/>
      <c r="H248" s="36"/>
      <c r="I248" s="67" t="s">
        <v>72</v>
      </c>
      <c r="J248" s="33"/>
      <c r="K248" s="23"/>
      <c r="L248" s="13"/>
    </row>
    <row r="249">
      <c r="A249" s="3" t="s">
        <v>349</v>
      </c>
      <c r="B249" s="71" t="s">
        <v>350</v>
      </c>
      <c r="C249" s="71" t="s">
        <v>171</v>
      </c>
      <c r="D249" s="3" t="s">
        <v>74</v>
      </c>
      <c r="E249" s="71">
        <v>40.0</v>
      </c>
      <c r="F249" s="3" t="s">
        <v>75</v>
      </c>
      <c r="G249" s="72"/>
      <c r="H249" s="73"/>
      <c r="I249" s="74"/>
      <c r="J249" s="5"/>
      <c r="K249" s="75"/>
      <c r="L249" s="13"/>
    </row>
    <row r="250">
      <c r="A250" s="109"/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</row>
  </sheetData>
  <mergeCells count="289">
    <mergeCell ref="I121:K121"/>
    <mergeCell ref="D120:H120"/>
    <mergeCell ref="G121:H121"/>
    <mergeCell ref="I120:K120"/>
    <mergeCell ref="I101:K101"/>
    <mergeCell ref="D101:E101"/>
    <mergeCell ref="G97:H97"/>
    <mergeCell ref="G98:H98"/>
    <mergeCell ref="I98:K98"/>
    <mergeCell ref="G99:H99"/>
    <mergeCell ref="I99:K99"/>
    <mergeCell ref="J87:K87"/>
    <mergeCell ref="I94:K94"/>
    <mergeCell ref="D95:H95"/>
    <mergeCell ref="I95:K95"/>
    <mergeCell ref="G96:H96"/>
    <mergeCell ref="I96:K96"/>
    <mergeCell ref="A26:B26"/>
    <mergeCell ref="D26:E26"/>
    <mergeCell ref="A27:B27"/>
    <mergeCell ref="D27:E27"/>
    <mergeCell ref="A51:B51"/>
    <mergeCell ref="D51:E51"/>
    <mergeCell ref="A52:B52"/>
    <mergeCell ref="D52:E52"/>
    <mergeCell ref="D77:E77"/>
    <mergeCell ref="D76:E76"/>
    <mergeCell ref="A76:B76"/>
    <mergeCell ref="A77:B77"/>
    <mergeCell ref="A1:B1"/>
    <mergeCell ref="D1:E1"/>
    <mergeCell ref="A2:B2"/>
    <mergeCell ref="J10:K10"/>
    <mergeCell ref="J11:K11"/>
    <mergeCell ref="I26:K26"/>
    <mergeCell ref="I19:K19"/>
    <mergeCell ref="I20:K20"/>
    <mergeCell ref="I21:K21"/>
    <mergeCell ref="I22:K22"/>
    <mergeCell ref="I23:K23"/>
    <mergeCell ref="I24:K24"/>
    <mergeCell ref="J8:K8"/>
    <mergeCell ref="J9:K9"/>
    <mergeCell ref="J27:K27"/>
    <mergeCell ref="J28:K28"/>
    <mergeCell ref="J29:K29"/>
    <mergeCell ref="J30:K30"/>
    <mergeCell ref="J12:K12"/>
    <mergeCell ref="G23:H23"/>
    <mergeCell ref="G24:H24"/>
    <mergeCell ref="D45:H45"/>
    <mergeCell ref="G46:H46"/>
    <mergeCell ref="G47:H47"/>
    <mergeCell ref="G48:H48"/>
    <mergeCell ref="F1:H1"/>
    <mergeCell ref="F2:H2"/>
    <mergeCell ref="F26:H26"/>
    <mergeCell ref="F27:H27"/>
    <mergeCell ref="G49:H49"/>
    <mergeCell ref="F51:H51"/>
    <mergeCell ref="D20:H20"/>
    <mergeCell ref="J58:K58"/>
    <mergeCell ref="J59:K59"/>
    <mergeCell ref="J52:K52"/>
    <mergeCell ref="J53:K53"/>
    <mergeCell ref="J54:K54"/>
    <mergeCell ref="J55:K55"/>
    <mergeCell ref="J56:K56"/>
    <mergeCell ref="J57:K57"/>
    <mergeCell ref="I51:K51"/>
    <mergeCell ref="I44:K44"/>
    <mergeCell ref="I45:K45"/>
    <mergeCell ref="I46:K46"/>
    <mergeCell ref="I47:K47"/>
    <mergeCell ref="I48:K48"/>
    <mergeCell ref="I49:K49"/>
    <mergeCell ref="G71:H71"/>
    <mergeCell ref="I71:K71"/>
    <mergeCell ref="F77:H77"/>
    <mergeCell ref="J77:K77"/>
    <mergeCell ref="I70:K70"/>
    <mergeCell ref="D70:H70"/>
    <mergeCell ref="G72:H72"/>
    <mergeCell ref="G73:H73"/>
    <mergeCell ref="G74:H74"/>
    <mergeCell ref="F76:H76"/>
    <mergeCell ref="I74:K74"/>
    <mergeCell ref="I76:K76"/>
    <mergeCell ref="I122:K122"/>
    <mergeCell ref="I123:K123"/>
    <mergeCell ref="A126:B126"/>
    <mergeCell ref="A127:B127"/>
    <mergeCell ref="D127:E127"/>
    <mergeCell ref="F127:H127"/>
    <mergeCell ref="I1:K1"/>
    <mergeCell ref="J2:K2"/>
    <mergeCell ref="J3:K3"/>
    <mergeCell ref="J4:K4"/>
    <mergeCell ref="J5:K5"/>
    <mergeCell ref="J6:K6"/>
    <mergeCell ref="J7:K7"/>
    <mergeCell ref="G21:H21"/>
    <mergeCell ref="G22:H22"/>
    <mergeCell ref="F52:H52"/>
    <mergeCell ref="J31:K31"/>
    <mergeCell ref="J32:K32"/>
    <mergeCell ref="J33:K33"/>
    <mergeCell ref="J34:K34"/>
    <mergeCell ref="J35:K35"/>
    <mergeCell ref="J36:K36"/>
    <mergeCell ref="J37:K37"/>
    <mergeCell ref="J104:K104"/>
    <mergeCell ref="J107:K107"/>
    <mergeCell ref="J108:K108"/>
    <mergeCell ref="J109:K109"/>
    <mergeCell ref="J110:K110"/>
    <mergeCell ref="J111:K111"/>
    <mergeCell ref="J127:K127"/>
    <mergeCell ref="J128:K128"/>
    <mergeCell ref="J177:K177"/>
    <mergeCell ref="J178:K178"/>
    <mergeCell ref="J179:K179"/>
    <mergeCell ref="J180:K180"/>
    <mergeCell ref="J181:K181"/>
    <mergeCell ref="J182:K182"/>
    <mergeCell ref="J183:K183"/>
    <mergeCell ref="G172:H172"/>
    <mergeCell ref="G173:H173"/>
    <mergeCell ref="G174:H174"/>
    <mergeCell ref="G197:H197"/>
    <mergeCell ref="G198:H198"/>
    <mergeCell ref="G196:H196"/>
    <mergeCell ref="J184:K184"/>
    <mergeCell ref="J185:K185"/>
    <mergeCell ref="I198:K198"/>
    <mergeCell ref="J186:K186"/>
    <mergeCell ref="J187:K187"/>
    <mergeCell ref="I196:K196"/>
    <mergeCell ref="I197:K197"/>
    <mergeCell ref="J85:K85"/>
    <mergeCell ref="G123:H123"/>
    <mergeCell ref="I126:K126"/>
    <mergeCell ref="D126:E126"/>
    <mergeCell ref="F126:H126"/>
    <mergeCell ref="G124:H124"/>
    <mergeCell ref="J112:K112"/>
    <mergeCell ref="G122:H122"/>
    <mergeCell ref="F101:H101"/>
    <mergeCell ref="F151:H151"/>
    <mergeCell ref="D145:H145"/>
    <mergeCell ref="G146:H146"/>
    <mergeCell ref="D170:H170"/>
    <mergeCell ref="G171:H171"/>
    <mergeCell ref="F201:H201"/>
    <mergeCell ref="I201:K201"/>
    <mergeCell ref="G222:H222"/>
    <mergeCell ref="I222:K222"/>
    <mergeCell ref="G223:H223"/>
    <mergeCell ref="I223:K223"/>
    <mergeCell ref="G224:H224"/>
    <mergeCell ref="I224:K224"/>
    <mergeCell ref="A176:B176"/>
    <mergeCell ref="D176:E176"/>
    <mergeCell ref="F176:H176"/>
    <mergeCell ref="I176:K176"/>
    <mergeCell ref="A177:B177"/>
    <mergeCell ref="D177:E177"/>
    <mergeCell ref="F177:H177"/>
    <mergeCell ref="D195:H195"/>
    <mergeCell ref="I195:K195"/>
    <mergeCell ref="I194:K194"/>
    <mergeCell ref="G199:H199"/>
    <mergeCell ref="I199:K199"/>
    <mergeCell ref="A201:B201"/>
    <mergeCell ref="A202:B202"/>
    <mergeCell ref="J203:K203"/>
    <mergeCell ref="J204:K204"/>
    <mergeCell ref="J205:K205"/>
    <mergeCell ref="J206:K206"/>
    <mergeCell ref="J207:K207"/>
    <mergeCell ref="J208:K208"/>
    <mergeCell ref="J102:K102"/>
    <mergeCell ref="J103:K103"/>
    <mergeCell ref="I97:K97"/>
    <mergeCell ref="J105:K105"/>
    <mergeCell ref="J106:K106"/>
    <mergeCell ref="D102:E102"/>
    <mergeCell ref="A101:B101"/>
    <mergeCell ref="A102:B102"/>
    <mergeCell ref="F102:H102"/>
    <mergeCell ref="I169:K169"/>
    <mergeCell ref="J158:K158"/>
    <mergeCell ref="J159:K159"/>
    <mergeCell ref="J160:K160"/>
    <mergeCell ref="J161:K161"/>
    <mergeCell ref="J162:K162"/>
    <mergeCell ref="I124:K124"/>
    <mergeCell ref="I119:K119"/>
    <mergeCell ref="I171:K171"/>
    <mergeCell ref="I172:K172"/>
    <mergeCell ref="I170:K170"/>
    <mergeCell ref="I173:K173"/>
    <mergeCell ref="I174:K174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I144:K144"/>
    <mergeCell ref="I145:K145"/>
    <mergeCell ref="I146:K146"/>
    <mergeCell ref="J155:K155"/>
    <mergeCell ref="J156:K156"/>
    <mergeCell ref="J157:K157"/>
    <mergeCell ref="I151:K151"/>
    <mergeCell ref="I148:K148"/>
    <mergeCell ref="I149:K149"/>
    <mergeCell ref="J152:K152"/>
    <mergeCell ref="J153:K153"/>
    <mergeCell ref="J154:K154"/>
    <mergeCell ref="D152:E152"/>
    <mergeCell ref="F152:H152"/>
    <mergeCell ref="I147:K147"/>
    <mergeCell ref="G147:H147"/>
    <mergeCell ref="G148:H148"/>
    <mergeCell ref="A151:B151"/>
    <mergeCell ref="G149:H149"/>
    <mergeCell ref="D151:E151"/>
    <mergeCell ref="A152:B152"/>
    <mergeCell ref="J78:K78"/>
    <mergeCell ref="J79:K79"/>
    <mergeCell ref="J80:K80"/>
    <mergeCell ref="J81:K81"/>
    <mergeCell ref="J82:K82"/>
    <mergeCell ref="J83:K83"/>
    <mergeCell ref="J84:K84"/>
    <mergeCell ref="I72:K72"/>
    <mergeCell ref="I73:K73"/>
    <mergeCell ref="J60:K60"/>
    <mergeCell ref="J61:K61"/>
    <mergeCell ref="J62:K62"/>
    <mergeCell ref="I69:K69"/>
    <mergeCell ref="J86:K86"/>
    <mergeCell ref="G247:H247"/>
    <mergeCell ref="G248:H248"/>
    <mergeCell ref="I248:K248"/>
    <mergeCell ref="G249:H249"/>
    <mergeCell ref="I249:K249"/>
    <mergeCell ref="J237:K237"/>
    <mergeCell ref="I246:K246"/>
    <mergeCell ref="I244:K244"/>
    <mergeCell ref="D245:H245"/>
    <mergeCell ref="I245:K245"/>
    <mergeCell ref="G246:H246"/>
    <mergeCell ref="I247:K247"/>
    <mergeCell ref="J227:K227"/>
    <mergeCell ref="J228:K228"/>
    <mergeCell ref="D226:E226"/>
    <mergeCell ref="F226:H226"/>
    <mergeCell ref="I226:K226"/>
    <mergeCell ref="D227:E227"/>
    <mergeCell ref="F227:H227"/>
    <mergeCell ref="J229:K229"/>
    <mergeCell ref="J230:K230"/>
    <mergeCell ref="J231:K231"/>
    <mergeCell ref="J232:K232"/>
    <mergeCell ref="J209:K209"/>
    <mergeCell ref="J210:K210"/>
    <mergeCell ref="J211:K211"/>
    <mergeCell ref="J212:K212"/>
    <mergeCell ref="J234:K234"/>
    <mergeCell ref="J235:K235"/>
    <mergeCell ref="J236:K236"/>
    <mergeCell ref="J233:K233"/>
    <mergeCell ref="F202:H202"/>
    <mergeCell ref="J202:K202"/>
    <mergeCell ref="A226:B226"/>
    <mergeCell ref="A227:B227"/>
    <mergeCell ref="D202:E202"/>
    <mergeCell ref="D201:E201"/>
    <mergeCell ref="D220:H220"/>
    <mergeCell ref="I220:K220"/>
    <mergeCell ref="I221:K221"/>
    <mergeCell ref="I219:K219"/>
    <mergeCell ref="G221:H22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5.57"/>
    <col customWidth="1" min="2" max="2" width="13.14"/>
    <col customWidth="1" min="3" max="3" width="9.43"/>
    <col customWidth="1" min="4" max="4" width="12.0"/>
    <col customWidth="1" min="5" max="5" width="7.86"/>
    <col customWidth="1" min="6" max="6" width="12.0"/>
    <col customWidth="1" min="7" max="7" width="11.14"/>
    <col customWidth="1" min="8" max="8" width="11.43"/>
  </cols>
  <sheetData>
    <row r="1">
      <c r="A1" s="1" t="s">
        <v>1</v>
      </c>
      <c r="B1" s="2"/>
      <c r="C1" s="4" t="s">
        <v>3</v>
      </c>
      <c r="D1" s="6"/>
      <c r="E1" s="2"/>
      <c r="F1" s="7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18"/>
      <c r="G2" s="20"/>
      <c r="H2" s="15"/>
      <c r="I2" s="21"/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7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26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>
        <v>0.0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>
        <v>0.0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36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40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44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48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>
      <c r="A26" s="1" t="s">
        <v>216</v>
      </c>
      <c r="B26" s="2"/>
      <c r="C26" s="4" t="s">
        <v>3</v>
      </c>
      <c r="D26" s="77" t="s">
        <v>78</v>
      </c>
      <c r="E26" s="2"/>
      <c r="F26" s="78" t="s">
        <v>217</v>
      </c>
      <c r="G26" s="8"/>
      <c r="H26" s="2"/>
      <c r="I26" s="10" t="s">
        <v>4</v>
      </c>
      <c r="J26" s="11"/>
      <c r="K26" s="12"/>
      <c r="L26" s="13"/>
    </row>
    <row r="27">
      <c r="A27" s="14" t="s">
        <v>218</v>
      </c>
      <c r="B27" s="15"/>
      <c r="C27" s="16"/>
      <c r="D27" s="17"/>
      <c r="E27" s="15"/>
      <c r="F27" s="18"/>
      <c r="G27" s="20"/>
      <c r="H27" s="15"/>
      <c r="I27" s="113" t="s">
        <v>219</v>
      </c>
      <c r="J27" s="66" t="s">
        <v>220</v>
      </c>
      <c r="K27" s="23"/>
      <c r="L27" s="13"/>
    </row>
    <row r="28">
      <c r="A28" s="24" t="s">
        <v>6</v>
      </c>
      <c r="B28" s="25" t="s">
        <v>7</v>
      </c>
      <c r="C28" s="25" t="s">
        <v>8</v>
      </c>
      <c r="D28" s="25" t="s">
        <v>9</v>
      </c>
      <c r="E28" s="25" t="s">
        <v>10</v>
      </c>
      <c r="F28" s="25" t="s">
        <v>11</v>
      </c>
      <c r="G28" s="25" t="s">
        <v>12</v>
      </c>
      <c r="H28" s="26" t="s">
        <v>13</v>
      </c>
      <c r="I28" s="55" t="s">
        <v>221</v>
      </c>
      <c r="J28" s="82" t="s">
        <v>222</v>
      </c>
      <c r="K28" s="29"/>
      <c r="L28" s="13"/>
    </row>
    <row r="29">
      <c r="A29" s="30">
        <v>6.0</v>
      </c>
      <c r="B29" s="31">
        <v>6.0</v>
      </c>
      <c r="C29" s="31">
        <v>7.0</v>
      </c>
      <c r="D29" s="31">
        <v>5.0</v>
      </c>
      <c r="E29" s="31">
        <v>3.0</v>
      </c>
      <c r="F29" s="31">
        <v>4.0</v>
      </c>
      <c r="G29" s="31">
        <v>7.0</v>
      </c>
      <c r="H29" s="32">
        <v>3.0</v>
      </c>
      <c r="I29" s="83" t="s">
        <v>223</v>
      </c>
      <c r="J29" s="82" t="s">
        <v>224</v>
      </c>
      <c r="K29" s="29"/>
      <c r="L29" s="13"/>
    </row>
    <row r="30">
      <c r="A30" s="24" t="s">
        <v>14</v>
      </c>
      <c r="B30" s="33" t="str">
        <f>(4*A29)+E29+ROUNDDOWN(H29/2,0)+C30</f>
        <v>28</v>
      </c>
      <c r="C30" s="34">
        <v>0.0</v>
      </c>
      <c r="D30" s="35" t="s">
        <v>15</v>
      </c>
      <c r="E30" s="36" t="str">
        <f>50+(3*D29)</f>
        <v>65</v>
      </c>
      <c r="F30" s="37" t="s">
        <v>16</v>
      </c>
      <c r="G30" s="38" t="s">
        <v>17</v>
      </c>
      <c r="H30" s="39" t="s">
        <v>18</v>
      </c>
      <c r="I30" s="83" t="s">
        <v>225</v>
      </c>
      <c r="J30" s="82" t="s">
        <v>226</v>
      </c>
      <c r="K30" s="29"/>
      <c r="L30" s="13"/>
    </row>
    <row r="31">
      <c r="A31" s="40" t="s">
        <v>19</v>
      </c>
      <c r="B31" t="str">
        <f>(4*A29)+D29+ROUNDDOWN(H29/2,0)+C31</f>
        <v>30</v>
      </c>
      <c r="C31" s="41">
        <v>0.0</v>
      </c>
      <c r="D31" s="42" t="s">
        <v>20</v>
      </c>
      <c r="E31" s="43" t="str">
        <f>25+(G29*3)</f>
        <v>46</v>
      </c>
      <c r="F31" s="35" t="s">
        <v>21</v>
      </c>
      <c r="G31" s="44" t="s">
        <v>22</v>
      </c>
      <c r="H31" s="45" t="str">
        <f>ROUNDDOWN(E30/2,0)</f>
        <v>32</v>
      </c>
      <c r="I31" s="83" t="s">
        <v>227</v>
      </c>
      <c r="J31" s="82" t="s">
        <v>228</v>
      </c>
      <c r="K31" s="29"/>
      <c r="L31" s="13"/>
    </row>
    <row r="32">
      <c r="A32" s="40" t="s">
        <v>23</v>
      </c>
      <c r="B32" t="str">
        <f>(4*A29)+C29+ROUNDDOWN(H29/2,0)+C32</f>
        <v>32</v>
      </c>
      <c r="C32" s="41">
        <v>0.0</v>
      </c>
      <c r="D32" s="42" t="s">
        <v>24</v>
      </c>
      <c r="E32" s="43" t="str">
        <f>MROUND((D4+(G4*2))*2.5,5)+5</f>
        <v>45</v>
      </c>
      <c r="F32" s="42" t="s">
        <v>25</v>
      </c>
      <c r="G32" s="46" t="s">
        <v>94</v>
      </c>
      <c r="H32" s="45" t="str">
        <f>ROUNDDOWN(E30/2,0)</f>
        <v>32</v>
      </c>
      <c r="I32" s="83" t="s">
        <v>233</v>
      </c>
      <c r="J32" s="82" t="s">
        <v>234</v>
      </c>
      <c r="K32" s="29"/>
      <c r="L32" s="13"/>
    </row>
    <row r="33">
      <c r="A33" s="40" t="s">
        <v>27</v>
      </c>
      <c r="B33" t="str">
        <f>(4*A29)+C29+ROUNDDOWN(H29/2,0)+C33</f>
        <v>32</v>
      </c>
      <c r="C33" s="41">
        <v>0.0</v>
      </c>
      <c r="D33" s="42" t="s">
        <v>28</v>
      </c>
      <c r="E33" s="43" t="str">
        <f>ROUNDUP(F29/2,0)</f>
        <v>2</v>
      </c>
      <c r="F33" s="42" t="s">
        <v>29</v>
      </c>
      <c r="G33" s="46">
        <v>0.0</v>
      </c>
      <c r="H33" s="45" t="str">
        <f>ROUNDDOWN(E30/2,0)</f>
        <v>32</v>
      </c>
      <c r="I33" s="27"/>
      <c r="J33" s="28"/>
      <c r="K33" s="29"/>
      <c r="L33" s="13"/>
    </row>
    <row r="34">
      <c r="A34" s="40" t="s">
        <v>30</v>
      </c>
      <c r="B34" t="str">
        <f>(4*A29)+C29+ROUNDDOWN(H29/2,0)+C34</f>
        <v>32</v>
      </c>
      <c r="C34" s="41">
        <v>0.0</v>
      </c>
      <c r="D34" s="42" t="s">
        <v>31</v>
      </c>
      <c r="E34" s="43" t="str">
        <f>ROUNDUP(D29/2,0)</f>
        <v>3</v>
      </c>
      <c r="F34" s="42" t="s">
        <v>32</v>
      </c>
      <c r="G34" s="46">
        <v>0.0</v>
      </c>
      <c r="H34" s="45" t="str">
        <f>ROUNDDOWN(E30/2,0)</f>
        <v>32</v>
      </c>
      <c r="I34" s="27"/>
      <c r="J34" s="28"/>
      <c r="K34" s="29"/>
      <c r="L34" s="13"/>
    </row>
    <row r="35">
      <c r="A35" s="40" t="s">
        <v>33</v>
      </c>
      <c r="B35" t="str">
        <f>(4*A29)+F29+ROUNDDOWN(H29/2,0)+C35</f>
        <v>29</v>
      </c>
      <c r="C35" s="41">
        <v>0.0</v>
      </c>
      <c r="D35" s="42" t="s">
        <v>34</v>
      </c>
      <c r="E35" s="43" t="str">
        <f>((30+(D29*3)+(F29*3))+((D29+F29)*A29))</f>
        <v>111</v>
      </c>
      <c r="F35" s="42" t="s">
        <v>35</v>
      </c>
      <c r="G35" s="46" t="s">
        <v>40</v>
      </c>
      <c r="H35" s="45" t="str">
        <f>ROUNDDOWN(E30/2,0)</f>
        <v>32</v>
      </c>
      <c r="I35" s="27"/>
      <c r="J35" s="28"/>
      <c r="K35" s="29"/>
      <c r="L35" s="13"/>
    </row>
    <row r="36">
      <c r="A36" s="40" t="s">
        <v>37</v>
      </c>
      <c r="B36" t="str">
        <f>(4*A29)+B29+ROUNDDOWN(H29/2,0)+C36</f>
        <v>31</v>
      </c>
      <c r="C36" s="41">
        <v>0.0</v>
      </c>
      <c r="D36" s="42" t="s">
        <v>38</v>
      </c>
      <c r="E36" s="41">
        <v>0.0</v>
      </c>
      <c r="F36" s="42" t="s">
        <v>39</v>
      </c>
      <c r="G36" s="46" t="s">
        <v>44</v>
      </c>
      <c r="H36" s="45" t="str">
        <f>ROUNDDOWN(E30/2,0)</f>
        <v>32</v>
      </c>
      <c r="I36" s="27"/>
      <c r="J36" s="28"/>
      <c r="K36" s="29"/>
      <c r="L36" s="13"/>
    </row>
    <row r="37">
      <c r="A37" s="40" t="s">
        <v>41</v>
      </c>
      <c r="B37" t="str">
        <f>(4*A29)+F29+ROUNDDOWN(H29/2,0)+C37</f>
        <v>29</v>
      </c>
      <c r="C37" s="41">
        <v>0.0</v>
      </c>
      <c r="D37" s="42" t="s">
        <v>42</v>
      </c>
      <c r="E37" s="43" t="str">
        <f>H29</f>
        <v>3</v>
      </c>
      <c r="F37" s="42" t="s">
        <v>43</v>
      </c>
      <c r="G37" s="46" t="s">
        <v>238</v>
      </c>
      <c r="H37" s="45" t="str">
        <f>ROUNDDOWN(E30/2,0)</f>
        <v>32</v>
      </c>
      <c r="I37" s="47"/>
      <c r="J37" s="48"/>
      <c r="K37" s="49"/>
      <c r="L37" s="13"/>
    </row>
    <row r="38">
      <c r="A38" s="40" t="s">
        <v>45</v>
      </c>
      <c r="B38" t="str">
        <f>(4*A29)+F29+ROUNDDOWN(H29/2,0)+C38</f>
        <v>29</v>
      </c>
      <c r="C38" s="41">
        <v>0.0</v>
      </c>
      <c r="D38" s="42" t="s">
        <v>46</v>
      </c>
      <c r="E38" s="43" t="str">
        <f>94+ROUNDDOWN(H29/2,0)</f>
        <v>95</v>
      </c>
      <c r="F38" s="42" t="s">
        <v>47</v>
      </c>
      <c r="G38" s="46" t="s">
        <v>99</v>
      </c>
      <c r="H38" s="45" t="str">
        <f>ROUNDDOWN(E30/2,0)</f>
        <v>32</v>
      </c>
      <c r="I38" s="50" t="s">
        <v>49</v>
      </c>
      <c r="J38" s="51" t="s">
        <v>50</v>
      </c>
      <c r="K38" s="52" t="s">
        <v>51</v>
      </c>
      <c r="L38" s="13"/>
    </row>
    <row r="39">
      <c r="A39" s="40" t="s">
        <v>52</v>
      </c>
      <c r="B39" t="str">
        <f>(4*A29)+G29+ROUNDDOWN(H29/2,0)+C39</f>
        <v>32</v>
      </c>
      <c r="C39" s="41">
        <v>0.0</v>
      </c>
      <c r="D39" s="42" t="s">
        <v>53</v>
      </c>
      <c r="E39" s="43" t="str">
        <f>D29-1</f>
        <v>4</v>
      </c>
      <c r="F39" s="16"/>
      <c r="G39" s="84"/>
      <c r="H39" s="45"/>
      <c r="I39" s="55" t="s">
        <v>56</v>
      </c>
      <c r="J39" s="22"/>
      <c r="K39" s="56"/>
      <c r="L39" s="13"/>
    </row>
    <row r="40">
      <c r="A40" s="40" t="s">
        <v>57</v>
      </c>
      <c r="B40" t="str">
        <f>(4*A29)+G29+ROUNDDOWN(H29/2,0)+C40</f>
        <v>32</v>
      </c>
      <c r="C40" s="41">
        <v>0.0</v>
      </c>
      <c r="D40" s="42" t="s">
        <v>58</v>
      </c>
      <c r="E40" s="43" t="str">
        <f>D29-1</f>
        <v>4</v>
      </c>
      <c r="F40" s="57"/>
      <c r="G40" s="33"/>
      <c r="H40" s="33"/>
      <c r="I40" s="58"/>
      <c r="J40" s="28"/>
      <c r="K40" s="59"/>
      <c r="L40" s="13"/>
    </row>
    <row r="41">
      <c r="A41" s="40" t="s">
        <v>59</v>
      </c>
      <c r="B41" t="str">
        <f>(4*A29)+E29+ROUNDDOWN(H29/2,0)+C41</f>
        <v>28</v>
      </c>
      <c r="C41" s="41">
        <v>0.0</v>
      </c>
      <c r="D41" s="60"/>
      <c r="E41" s="43"/>
      <c r="F41" s="60"/>
      <c r="I41" s="58"/>
      <c r="J41" s="28"/>
      <c r="K41" s="59"/>
      <c r="L41" s="13"/>
    </row>
    <row r="42">
      <c r="A42" s="40" t="s">
        <v>60</v>
      </c>
      <c r="B42" t="str">
        <f>(4*A29)+D29+ROUNDDOWN(H29/2,0)+C42</f>
        <v>30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61" t="s">
        <v>61</v>
      </c>
      <c r="B43" s="20" t="str">
        <f>(4*A29)+D29+ROUNDDOWN(H29/2,0)+C43</f>
        <v>45</v>
      </c>
      <c r="C43" s="31">
        <v>15.0</v>
      </c>
      <c r="D43" s="62" t="s">
        <v>62</v>
      </c>
      <c r="E43" s="63" t="str">
        <f>50*A29</f>
        <v>300</v>
      </c>
      <c r="F43" s="16"/>
      <c r="G43" s="20"/>
      <c r="H43" s="20"/>
      <c r="I43" s="64"/>
      <c r="J43" s="48"/>
      <c r="K43" s="65"/>
      <c r="L43" s="13"/>
    </row>
    <row r="44">
      <c r="A44" s="24" t="s">
        <v>63</v>
      </c>
      <c r="B44" s="66" t="s">
        <v>64</v>
      </c>
      <c r="C44" s="33"/>
      <c r="D44" s="25" t="s">
        <v>65</v>
      </c>
      <c r="E44" s="33"/>
      <c r="F44" s="33"/>
      <c r="G44" s="33"/>
      <c r="H44" s="36"/>
      <c r="I44" s="67" t="s">
        <v>66</v>
      </c>
      <c r="J44" s="33"/>
      <c r="K44" s="23"/>
      <c r="L44" s="13"/>
    </row>
    <row r="45">
      <c r="A45" s="85" t="s">
        <v>245</v>
      </c>
      <c r="B45" s="62" t="s">
        <v>67</v>
      </c>
      <c r="C45" s="69">
        <v>4.0</v>
      </c>
      <c r="D45" s="69" t="s">
        <v>246</v>
      </c>
      <c r="E45" s="20"/>
      <c r="F45" s="20"/>
      <c r="G45" s="20"/>
      <c r="H45" s="15"/>
      <c r="I45" s="18"/>
      <c r="J45" s="20"/>
      <c r="K45" s="49"/>
      <c r="L45" s="13"/>
    </row>
    <row r="46">
      <c r="A46" s="24" t="s">
        <v>68</v>
      </c>
      <c r="B46" s="66" t="s">
        <v>249</v>
      </c>
      <c r="C46" s="25" t="s">
        <v>70</v>
      </c>
      <c r="D46" s="25" t="s">
        <v>20</v>
      </c>
      <c r="E46" s="22"/>
      <c r="F46" s="25" t="s">
        <v>71</v>
      </c>
      <c r="G46" s="22"/>
      <c r="H46" s="36"/>
      <c r="I46" s="67" t="s">
        <v>72</v>
      </c>
      <c r="J46" s="33"/>
      <c r="K46" s="23"/>
      <c r="L46" s="13"/>
    </row>
    <row r="47">
      <c r="A47" s="85" t="s">
        <v>250</v>
      </c>
      <c r="B47" s="69" t="s">
        <v>175</v>
      </c>
      <c r="C47" s="69" t="s">
        <v>171</v>
      </c>
      <c r="D47" s="62" t="s">
        <v>74</v>
      </c>
      <c r="E47" s="48"/>
      <c r="F47" s="62" t="s">
        <v>75</v>
      </c>
      <c r="G47" s="48"/>
      <c r="H47" s="15"/>
      <c r="I47" s="18"/>
      <c r="J47" s="20"/>
      <c r="K47" s="49"/>
      <c r="L47" s="13"/>
    </row>
    <row r="48">
      <c r="A48" s="24" t="s">
        <v>68</v>
      </c>
      <c r="B48" s="66" t="s">
        <v>69</v>
      </c>
      <c r="C48" s="25" t="s">
        <v>70</v>
      </c>
      <c r="D48" s="25" t="s">
        <v>20</v>
      </c>
      <c r="E48" s="22"/>
      <c r="F48" s="25" t="s">
        <v>71</v>
      </c>
      <c r="G48" s="22"/>
      <c r="H48" s="36"/>
      <c r="I48" s="67" t="s">
        <v>72</v>
      </c>
      <c r="J48" s="33"/>
      <c r="K48" s="23"/>
      <c r="L48" s="13"/>
    </row>
    <row r="49">
      <c r="A49" s="70"/>
      <c r="B49" s="71" t="s">
        <v>73</v>
      </c>
      <c r="C49" s="72"/>
      <c r="D49" s="3" t="s">
        <v>74</v>
      </c>
      <c r="E49" s="72"/>
      <c r="F49" s="3" t="s">
        <v>75</v>
      </c>
      <c r="G49" s="72"/>
      <c r="H49" s="73"/>
      <c r="I49" s="74"/>
      <c r="J49" s="5"/>
      <c r="K49" s="75"/>
      <c r="L49" s="13"/>
    </row>
    <row r="50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>
      <c r="A51" s="1" t="s">
        <v>252</v>
      </c>
      <c r="B51" s="2"/>
      <c r="C51" s="4" t="s">
        <v>3</v>
      </c>
      <c r="D51" s="77" t="s">
        <v>78</v>
      </c>
      <c r="E51" s="2"/>
      <c r="F51" s="78" t="s">
        <v>217</v>
      </c>
      <c r="G51" s="8"/>
      <c r="H51" s="2"/>
      <c r="I51" s="10" t="s">
        <v>4</v>
      </c>
      <c r="J51" s="11"/>
      <c r="K51" s="12"/>
      <c r="L51" s="13"/>
    </row>
    <row r="52">
      <c r="A52" s="14" t="s">
        <v>218</v>
      </c>
      <c r="B52" s="15"/>
      <c r="C52" s="16"/>
      <c r="D52" s="17"/>
      <c r="E52" s="15"/>
      <c r="F52" s="18"/>
      <c r="G52" s="20"/>
      <c r="H52" s="15"/>
      <c r="I52" s="113" t="s">
        <v>219</v>
      </c>
      <c r="J52" s="66" t="s">
        <v>220</v>
      </c>
      <c r="K52" s="23"/>
      <c r="L52" s="13"/>
    </row>
    <row r="53">
      <c r="A53" s="24" t="s">
        <v>6</v>
      </c>
      <c r="B53" s="25" t="s">
        <v>7</v>
      </c>
      <c r="C53" s="25" t="s">
        <v>8</v>
      </c>
      <c r="D53" s="25" t="s">
        <v>9</v>
      </c>
      <c r="E53" s="25" t="s">
        <v>10</v>
      </c>
      <c r="F53" s="25" t="s">
        <v>11</v>
      </c>
      <c r="G53" s="25" t="s">
        <v>12</v>
      </c>
      <c r="H53" s="26" t="s">
        <v>13</v>
      </c>
      <c r="I53" s="55" t="s">
        <v>221</v>
      </c>
      <c r="J53" s="82" t="s">
        <v>222</v>
      </c>
      <c r="K53" s="29"/>
      <c r="L53" s="13"/>
    </row>
    <row r="54">
      <c r="A54" s="30">
        <v>8.0</v>
      </c>
      <c r="B54" s="31">
        <v>7.0</v>
      </c>
      <c r="C54" s="31">
        <v>7.0</v>
      </c>
      <c r="D54" s="31">
        <v>6.0</v>
      </c>
      <c r="E54" s="31">
        <v>3.0</v>
      </c>
      <c r="F54" s="31">
        <v>4.0</v>
      </c>
      <c r="G54" s="31">
        <v>8.0</v>
      </c>
      <c r="H54" s="32">
        <v>3.0</v>
      </c>
      <c r="I54" s="83" t="s">
        <v>223</v>
      </c>
      <c r="J54" s="82" t="s">
        <v>224</v>
      </c>
      <c r="K54" s="29"/>
      <c r="L54" s="13"/>
    </row>
    <row r="55">
      <c r="A55" s="24" t="s">
        <v>14</v>
      </c>
      <c r="B55" s="33" t="str">
        <f>(4*A54)+E54+ROUNDDOWN(H54/2,0)+C55</f>
        <v>36</v>
      </c>
      <c r="C55" s="34">
        <v>0.0</v>
      </c>
      <c r="D55" s="35" t="s">
        <v>15</v>
      </c>
      <c r="E55" s="36" t="str">
        <f>50+(3*D54)</f>
        <v>68</v>
      </c>
      <c r="F55" s="37" t="s">
        <v>16</v>
      </c>
      <c r="G55" s="38" t="s">
        <v>17</v>
      </c>
      <c r="H55" s="39" t="s">
        <v>18</v>
      </c>
      <c r="I55" s="83" t="s">
        <v>225</v>
      </c>
      <c r="J55" s="82" t="s">
        <v>226</v>
      </c>
      <c r="K55" s="29"/>
      <c r="L55" s="13"/>
    </row>
    <row r="56">
      <c r="A56" s="40" t="s">
        <v>19</v>
      </c>
      <c r="B56" t="str">
        <f>(4*A54)+D54+ROUNDDOWN(H54/2,0)+C56</f>
        <v>39</v>
      </c>
      <c r="C56" s="41">
        <v>0.0</v>
      </c>
      <c r="D56" s="42" t="s">
        <v>20</v>
      </c>
      <c r="E56" s="43" t="str">
        <f>25+(G54*3) + 15</f>
        <v>64</v>
      </c>
      <c r="F56" s="35" t="s">
        <v>21</v>
      </c>
      <c r="G56" s="44" t="s">
        <v>22</v>
      </c>
      <c r="H56" s="45" t="str">
        <f>ROUNDDOWN(E55/2,0)</f>
        <v>34</v>
      </c>
      <c r="I56" s="83" t="s">
        <v>264</v>
      </c>
      <c r="J56" s="82" t="s">
        <v>265</v>
      </c>
      <c r="K56" s="29"/>
      <c r="L56" s="13"/>
    </row>
    <row r="57">
      <c r="A57" s="40" t="s">
        <v>23</v>
      </c>
      <c r="B57" t="str">
        <f>(4*A54)+C54+ROUNDDOWN(H54/2,0)+C57</f>
        <v>40</v>
      </c>
      <c r="C57" s="41">
        <v>0.0</v>
      </c>
      <c r="D57" s="42" t="s">
        <v>24</v>
      </c>
      <c r="E57" s="43" t="str">
        <f>MROUND((D4+(G4*2))*2.5,5)+10</f>
        <v>50</v>
      </c>
      <c r="F57" s="42" t="s">
        <v>25</v>
      </c>
      <c r="G57" s="46" t="s">
        <v>94</v>
      </c>
      <c r="H57" s="45" t="str">
        <f>ROUNDDOWN(E55/2,0)</f>
        <v>34</v>
      </c>
      <c r="I57" s="83" t="s">
        <v>269</v>
      </c>
      <c r="J57" s="82" t="s">
        <v>270</v>
      </c>
      <c r="K57" s="29"/>
      <c r="L57" s="13"/>
    </row>
    <row r="58">
      <c r="A58" s="40" t="s">
        <v>27</v>
      </c>
      <c r="B58" t="str">
        <f>(4*A54)+C54+ROUNDDOWN(H54/2,0)+C58</f>
        <v>40</v>
      </c>
      <c r="C58" s="41">
        <v>0.0</v>
      </c>
      <c r="D58" s="42" t="s">
        <v>28</v>
      </c>
      <c r="E58" s="43" t="str">
        <f>ROUNDUP(F54/2,0)</f>
        <v>2</v>
      </c>
      <c r="F58" s="42" t="s">
        <v>29</v>
      </c>
      <c r="G58" s="46">
        <v>0.0</v>
      </c>
      <c r="H58" s="45" t="str">
        <f>ROUNDDOWN(E55/2,0)</f>
        <v>34</v>
      </c>
      <c r="I58" s="83" t="s">
        <v>227</v>
      </c>
      <c r="J58" s="82" t="s">
        <v>228</v>
      </c>
      <c r="K58" s="29"/>
      <c r="L58" s="13"/>
    </row>
    <row r="59">
      <c r="A59" s="40" t="s">
        <v>30</v>
      </c>
      <c r="B59" t="str">
        <f>(4*A54)+C54+ROUNDDOWN(H54/2,0)+C59</f>
        <v>40</v>
      </c>
      <c r="C59" s="41">
        <v>0.0</v>
      </c>
      <c r="D59" s="42" t="s">
        <v>31</v>
      </c>
      <c r="E59" s="43" t="str">
        <f>ROUNDUP(D54/2,0)</f>
        <v>3</v>
      </c>
      <c r="F59" s="42" t="s">
        <v>32</v>
      </c>
      <c r="G59" s="46">
        <v>0.0</v>
      </c>
      <c r="H59" s="45" t="str">
        <f>ROUNDDOWN(E55/2,0)</f>
        <v>34</v>
      </c>
      <c r="I59" s="83" t="s">
        <v>272</v>
      </c>
      <c r="J59" s="82" t="s">
        <v>234</v>
      </c>
      <c r="K59" s="29"/>
      <c r="L59" s="13"/>
    </row>
    <row r="60">
      <c r="A60" s="40" t="s">
        <v>33</v>
      </c>
      <c r="B60" t="str">
        <f>(4*A54)+F54+ROUNDDOWN(H54/2,0)+C60</f>
        <v>37</v>
      </c>
      <c r="C60" s="41">
        <v>0.0</v>
      </c>
      <c r="D60" s="42" t="s">
        <v>34</v>
      </c>
      <c r="E60" s="43" t="str">
        <f>((30+(D54*3)+(F54*3))+((D54+F54)*A54))</f>
        <v>140</v>
      </c>
      <c r="F60" s="42" t="s">
        <v>35</v>
      </c>
      <c r="G60" s="46" t="s">
        <v>40</v>
      </c>
      <c r="H60" s="45" t="str">
        <f>ROUNDDOWN(E55/2,0)</f>
        <v>34</v>
      </c>
      <c r="I60" s="27"/>
      <c r="J60" s="28"/>
      <c r="K60" s="29"/>
      <c r="L60" s="13"/>
    </row>
    <row r="61">
      <c r="A61" s="40" t="s">
        <v>37</v>
      </c>
      <c r="B61" t="str">
        <f>(4*A54)+B54+ROUNDDOWN(H54/2,0)+C61</f>
        <v>40</v>
      </c>
      <c r="C61" s="41">
        <v>0.0</v>
      </c>
      <c r="D61" s="42" t="s">
        <v>38</v>
      </c>
      <c r="E61" s="41">
        <v>1.0</v>
      </c>
      <c r="F61" s="42" t="s">
        <v>39</v>
      </c>
      <c r="G61" s="46" t="s">
        <v>44</v>
      </c>
      <c r="H61" s="45" t="str">
        <f>ROUNDDOWN(E55/2,0)</f>
        <v>34</v>
      </c>
      <c r="I61" s="27"/>
      <c r="J61" s="28"/>
      <c r="K61" s="29"/>
      <c r="L61" s="13"/>
    </row>
    <row r="62">
      <c r="A62" s="40" t="s">
        <v>41</v>
      </c>
      <c r="B62" t="str">
        <f>(4*A54)+F54+ROUNDDOWN(H54/2,0)+C62</f>
        <v>37</v>
      </c>
      <c r="C62" s="41">
        <v>0.0</v>
      </c>
      <c r="D62" s="42" t="s">
        <v>42</v>
      </c>
      <c r="E62" s="43" t="str">
        <f>H54</f>
        <v>3</v>
      </c>
      <c r="F62" s="42" t="s">
        <v>43</v>
      </c>
      <c r="G62" s="46" t="s">
        <v>238</v>
      </c>
      <c r="H62" s="45" t="str">
        <f>ROUNDDOWN(E55/2,0)</f>
        <v>34</v>
      </c>
      <c r="I62" s="47"/>
      <c r="J62" s="48"/>
      <c r="K62" s="49"/>
      <c r="L62" s="13"/>
    </row>
    <row r="63">
      <c r="A63" s="40" t="s">
        <v>45</v>
      </c>
      <c r="B63" t="str">
        <f>(4*A54)+F54+ROUNDDOWN(H54/2,0)+C63</f>
        <v>37</v>
      </c>
      <c r="C63" s="41">
        <v>0.0</v>
      </c>
      <c r="D63" s="42" t="s">
        <v>46</v>
      </c>
      <c r="E63" s="43" t="str">
        <f>94+ROUNDDOWN(H54/2,0)</f>
        <v>95</v>
      </c>
      <c r="F63" s="42" t="s">
        <v>47</v>
      </c>
      <c r="G63" s="46" t="s">
        <v>99</v>
      </c>
      <c r="H63" s="45" t="str">
        <f>ROUNDDOWN(E55/2,0)</f>
        <v>34</v>
      </c>
      <c r="I63" s="50" t="s">
        <v>49</v>
      </c>
      <c r="J63" s="51" t="s">
        <v>50</v>
      </c>
      <c r="K63" s="52" t="s">
        <v>51</v>
      </c>
      <c r="L63" s="13"/>
    </row>
    <row r="64">
      <c r="A64" s="40" t="s">
        <v>52</v>
      </c>
      <c r="B64" t="str">
        <f>(4*A54)+G54+ROUNDDOWN(H54/2,0)+C64</f>
        <v>41</v>
      </c>
      <c r="C64" s="41">
        <v>0.0</v>
      </c>
      <c r="D64" s="42" t="s">
        <v>53</v>
      </c>
      <c r="E64" s="43" t="str">
        <f>D54-1</f>
        <v>5</v>
      </c>
      <c r="F64" s="16"/>
      <c r="G64" s="84"/>
      <c r="H64" s="45"/>
      <c r="I64" s="55" t="s">
        <v>56</v>
      </c>
      <c r="J64" s="22"/>
      <c r="K64" s="56"/>
      <c r="L64" s="13"/>
    </row>
    <row r="65">
      <c r="A65" s="40" t="s">
        <v>57</v>
      </c>
      <c r="B65" t="str">
        <f>(4*A54)+G54+ROUNDDOWN(H54/2,0)+C65</f>
        <v>71</v>
      </c>
      <c r="C65" s="41">
        <v>30.0</v>
      </c>
      <c r="D65" s="42" t="s">
        <v>58</v>
      </c>
      <c r="E65" s="43" t="str">
        <f>D54-1</f>
        <v>5</v>
      </c>
      <c r="F65" s="57"/>
      <c r="G65" s="33"/>
      <c r="H65" s="33"/>
      <c r="I65" s="58"/>
      <c r="J65" s="28"/>
      <c r="K65" s="59"/>
      <c r="L65" s="13"/>
    </row>
    <row r="66">
      <c r="A66" s="40" t="s">
        <v>59</v>
      </c>
      <c r="B66" t="str">
        <f>(4*A54)+E54+ROUNDDOWN(H54/2,0)+C66</f>
        <v>36</v>
      </c>
      <c r="C66" s="41">
        <v>0.0</v>
      </c>
      <c r="D66" s="60"/>
      <c r="E66" s="43"/>
      <c r="F66" s="60"/>
      <c r="I66" s="58"/>
      <c r="J66" s="28"/>
      <c r="K66" s="59"/>
      <c r="L66" s="13"/>
    </row>
    <row r="67">
      <c r="A67" s="40" t="s">
        <v>60</v>
      </c>
      <c r="B67" t="str">
        <f>(4*A54)+D54+ROUNDDOWN(H54/2,0)+C67</f>
        <v>39</v>
      </c>
      <c r="C67" s="41">
        <v>0.0</v>
      </c>
      <c r="D67" s="60"/>
      <c r="E67" s="43"/>
      <c r="F67" s="60"/>
      <c r="I67" s="58"/>
      <c r="J67" s="28"/>
      <c r="K67" s="59"/>
      <c r="L67" s="13"/>
    </row>
    <row r="68">
      <c r="A68" s="61" t="s">
        <v>61</v>
      </c>
      <c r="B68" s="20" t="str">
        <f>(4*A54)+D54+ROUNDDOWN(H54/2,0)+C68</f>
        <v>54</v>
      </c>
      <c r="C68" s="31">
        <v>15.0</v>
      </c>
      <c r="D68" s="62" t="s">
        <v>62</v>
      </c>
      <c r="E68" s="63" t="str">
        <f>50*A54</f>
        <v>400</v>
      </c>
      <c r="F68" s="16"/>
      <c r="G68" s="20"/>
      <c r="H68" s="20"/>
      <c r="I68" s="64"/>
      <c r="J68" s="48"/>
      <c r="K68" s="65"/>
      <c r="L68" s="13"/>
    </row>
    <row r="69">
      <c r="A69" s="24" t="s">
        <v>63</v>
      </c>
      <c r="B69" s="66" t="s">
        <v>64</v>
      </c>
      <c r="C69" s="33"/>
      <c r="D69" s="25" t="s">
        <v>65</v>
      </c>
      <c r="E69" s="33"/>
      <c r="F69" s="33"/>
      <c r="G69" s="33"/>
      <c r="H69" s="36"/>
      <c r="I69" s="67" t="s">
        <v>66</v>
      </c>
      <c r="J69" s="33"/>
      <c r="K69" s="23"/>
      <c r="L69" s="13"/>
    </row>
    <row r="70">
      <c r="A70" s="85" t="s">
        <v>245</v>
      </c>
      <c r="B70" s="62" t="s">
        <v>67</v>
      </c>
      <c r="C70" s="69">
        <v>6.0</v>
      </c>
      <c r="D70" s="69" t="s">
        <v>246</v>
      </c>
      <c r="E70" s="20"/>
      <c r="F70" s="20"/>
      <c r="G70" s="20"/>
      <c r="H70" s="15"/>
      <c r="I70" s="18"/>
      <c r="J70" s="20"/>
      <c r="K70" s="49"/>
      <c r="L70" s="13"/>
    </row>
    <row r="71">
      <c r="A71" s="24" t="s">
        <v>68</v>
      </c>
      <c r="B71" s="66" t="s">
        <v>249</v>
      </c>
      <c r="C71" s="25" t="s">
        <v>70</v>
      </c>
      <c r="D71" s="25" t="s">
        <v>20</v>
      </c>
      <c r="E71" s="66">
        <v>15.0</v>
      </c>
      <c r="F71" s="25" t="s">
        <v>71</v>
      </c>
      <c r="G71" s="22"/>
      <c r="H71" s="36"/>
      <c r="I71" s="67" t="s">
        <v>72</v>
      </c>
      <c r="J71" s="33"/>
      <c r="K71" s="23"/>
      <c r="L71" s="13"/>
    </row>
    <row r="72">
      <c r="A72" s="85" t="s">
        <v>250</v>
      </c>
      <c r="B72" s="69" t="s">
        <v>175</v>
      </c>
      <c r="C72" s="69" t="s">
        <v>171</v>
      </c>
      <c r="D72" s="62" t="s">
        <v>74</v>
      </c>
      <c r="E72" s="48"/>
      <c r="F72" s="62" t="s">
        <v>75</v>
      </c>
      <c r="G72" s="48"/>
      <c r="H72" s="15"/>
      <c r="I72" s="18"/>
      <c r="J72" s="20"/>
      <c r="K72" s="49"/>
      <c r="L72" s="13"/>
    </row>
    <row r="73">
      <c r="A73" s="24" t="s">
        <v>68</v>
      </c>
      <c r="B73" s="66" t="s">
        <v>69</v>
      </c>
      <c r="C73" s="25" t="s">
        <v>70</v>
      </c>
      <c r="D73" s="25" t="s">
        <v>20</v>
      </c>
      <c r="E73" s="22"/>
      <c r="F73" s="25" t="s">
        <v>71</v>
      </c>
      <c r="G73" s="22"/>
      <c r="H73" s="36"/>
      <c r="I73" s="67" t="s">
        <v>72</v>
      </c>
      <c r="J73" s="33"/>
      <c r="K73" s="23"/>
      <c r="L73" s="13"/>
    </row>
    <row r="74">
      <c r="A74" s="70"/>
      <c r="B74" s="71" t="s">
        <v>73</v>
      </c>
      <c r="C74" s="72"/>
      <c r="D74" s="3" t="s">
        <v>74</v>
      </c>
      <c r="E74" s="72"/>
      <c r="F74" s="3" t="s">
        <v>75</v>
      </c>
      <c r="G74" s="72"/>
      <c r="H74" s="73"/>
      <c r="I74" s="74"/>
      <c r="J74" s="5"/>
      <c r="K74" s="75"/>
      <c r="L74" s="13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</row>
  </sheetData>
  <mergeCells count="87">
    <mergeCell ref="J10:K10"/>
    <mergeCell ref="J11:K11"/>
    <mergeCell ref="I20:K20"/>
    <mergeCell ref="I21:K21"/>
    <mergeCell ref="I22:K22"/>
    <mergeCell ref="I23:K23"/>
    <mergeCell ref="J6:K6"/>
    <mergeCell ref="J7:K7"/>
    <mergeCell ref="G21:H21"/>
    <mergeCell ref="G22:H22"/>
    <mergeCell ref="G23:H23"/>
    <mergeCell ref="G24:H24"/>
    <mergeCell ref="J12:K12"/>
    <mergeCell ref="I24:K24"/>
    <mergeCell ref="J60:K60"/>
    <mergeCell ref="I72:K72"/>
    <mergeCell ref="I70:K70"/>
    <mergeCell ref="I71:K71"/>
    <mergeCell ref="J56:K56"/>
    <mergeCell ref="J57:K57"/>
    <mergeCell ref="I73:K73"/>
    <mergeCell ref="I69:K69"/>
    <mergeCell ref="J62:K62"/>
    <mergeCell ref="J8:K8"/>
    <mergeCell ref="J9:K9"/>
    <mergeCell ref="I1:K1"/>
    <mergeCell ref="J2:K2"/>
    <mergeCell ref="J3:K3"/>
    <mergeCell ref="I49:K49"/>
    <mergeCell ref="I51:K51"/>
    <mergeCell ref="J61:K61"/>
    <mergeCell ref="J52:K52"/>
    <mergeCell ref="J53:K53"/>
    <mergeCell ref="J54:K54"/>
    <mergeCell ref="J55:K55"/>
    <mergeCell ref="J58:K58"/>
    <mergeCell ref="J59:K59"/>
    <mergeCell ref="J30:K30"/>
    <mergeCell ref="J33:K33"/>
    <mergeCell ref="J31:K31"/>
    <mergeCell ref="J32:K32"/>
    <mergeCell ref="J34:K34"/>
    <mergeCell ref="J35:K35"/>
    <mergeCell ref="J36:K36"/>
    <mergeCell ref="J37:K37"/>
    <mergeCell ref="I47:K47"/>
    <mergeCell ref="I46:K46"/>
    <mergeCell ref="I48:K48"/>
    <mergeCell ref="I44:K44"/>
    <mergeCell ref="G49:H49"/>
    <mergeCell ref="F51:H51"/>
    <mergeCell ref="G71:H71"/>
    <mergeCell ref="G72:H72"/>
    <mergeCell ref="D45:H45"/>
    <mergeCell ref="G46:H46"/>
    <mergeCell ref="G47:H47"/>
    <mergeCell ref="G48:H48"/>
    <mergeCell ref="D70:H70"/>
    <mergeCell ref="F52:H52"/>
    <mergeCell ref="J4:K4"/>
    <mergeCell ref="J5:K5"/>
    <mergeCell ref="F2:H2"/>
    <mergeCell ref="A1:B1"/>
    <mergeCell ref="D1:E1"/>
    <mergeCell ref="F1:H1"/>
    <mergeCell ref="A2:B2"/>
    <mergeCell ref="D2:E2"/>
    <mergeCell ref="A26:B26"/>
    <mergeCell ref="D26:E26"/>
    <mergeCell ref="F26:H26"/>
    <mergeCell ref="A27:B27"/>
    <mergeCell ref="D27:E27"/>
    <mergeCell ref="F27:H27"/>
    <mergeCell ref="D51:E51"/>
    <mergeCell ref="D52:E52"/>
    <mergeCell ref="A51:B51"/>
    <mergeCell ref="A52:B52"/>
    <mergeCell ref="D20:H20"/>
    <mergeCell ref="I19:K19"/>
    <mergeCell ref="I26:K26"/>
    <mergeCell ref="J27:K27"/>
    <mergeCell ref="J28:K28"/>
    <mergeCell ref="J29:K29"/>
    <mergeCell ref="I45:K45"/>
    <mergeCell ref="G73:H73"/>
    <mergeCell ref="G74:H74"/>
    <mergeCell ref="I74:K7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7.14"/>
    <col customWidth="1" min="2" max="2" width="13.14"/>
    <col customWidth="1" min="3" max="3" width="9.43"/>
    <col customWidth="1" min="4" max="4" width="12.57"/>
    <col customWidth="1" min="5" max="5" width="8.71"/>
    <col customWidth="1" min="6" max="6" width="17.57"/>
    <col customWidth="1" min="7" max="7" width="12.0"/>
    <col customWidth="1" min="8" max="8" width="8.71"/>
    <col customWidth="1" min="11" max="11" width="19.0"/>
  </cols>
  <sheetData>
    <row r="1">
      <c r="A1" s="1" t="s">
        <v>1</v>
      </c>
      <c r="B1" s="2"/>
      <c r="C1" s="4" t="s">
        <v>3</v>
      </c>
      <c r="D1" s="6"/>
      <c r="E1" s="2"/>
      <c r="F1" s="7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18"/>
      <c r="G2" s="20"/>
      <c r="H2" s="15"/>
      <c r="I2" s="113" t="s">
        <v>219</v>
      </c>
      <c r="J2" s="66" t="s">
        <v>220</v>
      </c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1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26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>
        <v>0.0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>
        <v>0.0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36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40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44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48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>
      <c r="A26" s="1" t="s">
        <v>286</v>
      </c>
      <c r="B26" s="2"/>
      <c r="C26" s="4" t="s">
        <v>3</v>
      </c>
      <c r="D26" s="77" t="s">
        <v>81</v>
      </c>
      <c r="E26" s="2"/>
      <c r="F26" s="78" t="s">
        <v>82</v>
      </c>
      <c r="G26" s="8"/>
      <c r="H26" s="2"/>
      <c r="I26" s="10" t="s">
        <v>4</v>
      </c>
      <c r="J26" s="11"/>
      <c r="K26" s="12"/>
      <c r="L26" s="13"/>
    </row>
    <row r="27">
      <c r="A27" s="14" t="s">
        <v>288</v>
      </c>
      <c r="B27" s="15"/>
      <c r="C27" s="16"/>
      <c r="D27" s="17"/>
      <c r="E27" s="15"/>
      <c r="F27" s="80" t="s">
        <v>85</v>
      </c>
      <c r="G27" s="20"/>
      <c r="H27" s="15"/>
      <c r="I27" s="113" t="s">
        <v>219</v>
      </c>
      <c r="J27" s="66" t="s">
        <v>220</v>
      </c>
      <c r="K27" s="23"/>
      <c r="L27" s="13"/>
    </row>
    <row r="28">
      <c r="A28" s="24" t="s">
        <v>6</v>
      </c>
      <c r="B28" s="25" t="s">
        <v>7</v>
      </c>
      <c r="C28" s="25" t="s">
        <v>8</v>
      </c>
      <c r="D28" s="25" t="s">
        <v>9</v>
      </c>
      <c r="E28" s="25" t="s">
        <v>10</v>
      </c>
      <c r="F28" s="25" t="s">
        <v>11</v>
      </c>
      <c r="G28" s="25" t="s">
        <v>12</v>
      </c>
      <c r="H28" s="26" t="s">
        <v>13</v>
      </c>
      <c r="I28" s="21"/>
      <c r="J28" s="28"/>
      <c r="K28" s="29"/>
      <c r="L28" s="13"/>
    </row>
    <row r="29">
      <c r="A29" s="30">
        <v>1.0</v>
      </c>
      <c r="B29" s="31">
        <v>2.0</v>
      </c>
      <c r="C29" s="31">
        <v>5.0</v>
      </c>
      <c r="D29" s="31">
        <v>3.0</v>
      </c>
      <c r="E29" s="31">
        <v>5.0</v>
      </c>
      <c r="F29" s="31">
        <v>5.0</v>
      </c>
      <c r="G29" s="31">
        <v>6.0</v>
      </c>
      <c r="H29" s="32">
        <v>5.0</v>
      </c>
      <c r="I29" s="27"/>
      <c r="J29" s="28"/>
      <c r="K29" s="29"/>
      <c r="L29" s="13"/>
    </row>
    <row r="30">
      <c r="A30" s="24" t="s">
        <v>14</v>
      </c>
      <c r="B30" s="33" t="str">
        <f>(4*A29)+E29+ROUNDDOWN(H29/2,0)+C30</f>
        <v>11</v>
      </c>
      <c r="C30" s="34">
        <v>0.0</v>
      </c>
      <c r="D30" s="35" t="s">
        <v>15</v>
      </c>
      <c r="E30" s="36" t="str">
        <f>25+(A29*D29)</f>
        <v>28</v>
      </c>
      <c r="F30" s="37" t="s">
        <v>16</v>
      </c>
      <c r="G30" s="38" t="s">
        <v>17</v>
      </c>
      <c r="H30" s="39" t="s">
        <v>18</v>
      </c>
      <c r="I30" s="27"/>
      <c r="J30" s="28"/>
      <c r="K30" s="29"/>
      <c r="L30" s="13"/>
    </row>
    <row r="31">
      <c r="A31" s="40" t="s">
        <v>19</v>
      </c>
      <c r="B31" t="str">
        <f>(4*A29)+D29+ROUNDDOWN(H29/2,0)+C31</f>
        <v>9</v>
      </c>
      <c r="C31" s="41">
        <v>0.0</v>
      </c>
      <c r="D31" s="42" t="s">
        <v>20</v>
      </c>
      <c r="E31" s="43" t="str">
        <f>15+(G29*3)</f>
        <v>33</v>
      </c>
      <c r="F31" s="35" t="s">
        <v>21</v>
      </c>
      <c r="G31" s="44" t="s">
        <v>22</v>
      </c>
      <c r="H31" s="45" t="str">
        <f>ROUNDDOWN(E30/2,0)</f>
        <v>14</v>
      </c>
      <c r="I31" s="27"/>
      <c r="J31" s="28"/>
      <c r="K31" s="29"/>
      <c r="L31" s="13"/>
    </row>
    <row r="32">
      <c r="A32" s="40" t="s">
        <v>23</v>
      </c>
      <c r="B32" t="str">
        <f>(4*A29)+C29+ROUNDDOWN(H29/2,0)+C32</f>
        <v>11</v>
      </c>
      <c r="C32" s="41">
        <v>0.0</v>
      </c>
      <c r="D32" s="42" t="s">
        <v>24</v>
      </c>
      <c r="E32" s="43" t="str">
        <f>MROUND((D29+(G29*2))*2.5,5)</f>
        <v>40</v>
      </c>
      <c r="F32" s="42" t="s">
        <v>25</v>
      </c>
      <c r="G32" s="46" t="s">
        <v>94</v>
      </c>
      <c r="H32" s="45" t="str">
        <f>ROUNDDOWN(E30/2,0)</f>
        <v>14</v>
      </c>
      <c r="I32" s="27"/>
      <c r="J32" s="28"/>
      <c r="K32" s="29"/>
      <c r="L32" s="13"/>
    </row>
    <row r="33">
      <c r="A33" s="40" t="s">
        <v>27</v>
      </c>
      <c r="B33" t="str">
        <f>(4*A29)+C29+ROUNDDOWN(H29/2,0)+C33</f>
        <v>11</v>
      </c>
      <c r="C33" s="41">
        <v>0.0</v>
      </c>
      <c r="D33" s="42" t="s">
        <v>28</v>
      </c>
      <c r="E33" s="43" t="str">
        <f>ROUNDUP(F29/2,0)</f>
        <v>3</v>
      </c>
      <c r="F33" s="42" t="s">
        <v>29</v>
      </c>
      <c r="G33" s="46">
        <v>0.0</v>
      </c>
      <c r="H33" s="45" t="str">
        <f>ROUNDDOWN(E30/2,0)</f>
        <v>14</v>
      </c>
      <c r="I33" s="27"/>
      <c r="J33" s="28"/>
      <c r="K33" s="29"/>
      <c r="L33" s="13"/>
    </row>
    <row r="34">
      <c r="A34" s="40" t="s">
        <v>30</v>
      </c>
      <c r="B34" t="str">
        <f>(4*A29)+C29+ROUNDDOWN(H29/2,0)+C34</f>
        <v>11</v>
      </c>
      <c r="C34" s="41">
        <v>0.0</v>
      </c>
      <c r="D34" s="42" t="s">
        <v>31</v>
      </c>
      <c r="E34" s="43" t="str">
        <f>ROUNDUP(D29/2,0)</f>
        <v>2</v>
      </c>
      <c r="F34" s="42" t="s">
        <v>32</v>
      </c>
      <c r="G34" s="46">
        <v>0.0</v>
      </c>
      <c r="H34" s="45" t="str">
        <f>ROUNDDOWN(E30/2,0)</f>
        <v>14</v>
      </c>
      <c r="I34" s="27"/>
      <c r="J34" s="28"/>
      <c r="K34" s="29"/>
      <c r="L34" s="13"/>
    </row>
    <row r="35">
      <c r="A35" s="40" t="s">
        <v>33</v>
      </c>
      <c r="B35" t="str">
        <f>(4*A29)+F29+ROUNDDOWN(H29/2,0)+C35</f>
        <v>11</v>
      </c>
      <c r="C35" s="41">
        <v>0.0</v>
      </c>
      <c r="D35" s="42" t="s">
        <v>34</v>
      </c>
      <c r="E35" s="43" t="str">
        <f>((30+(D29*3)+(F29*3))+((D29+F29)*A29))</f>
        <v>62</v>
      </c>
      <c r="F35" s="42" t="s">
        <v>35</v>
      </c>
      <c r="G35" s="46" t="s">
        <v>40</v>
      </c>
      <c r="H35" s="45" t="str">
        <f>ROUNDDOWN(E30/2,0)</f>
        <v>14</v>
      </c>
      <c r="I35" s="27"/>
      <c r="J35" s="28"/>
      <c r="K35" s="29"/>
      <c r="L35" s="13"/>
    </row>
    <row r="36">
      <c r="A36" s="40" t="s">
        <v>37</v>
      </c>
      <c r="B36" t="str">
        <f>(4*A29)+B29+ROUNDDOWN(H29/2,0)+C36</f>
        <v>8</v>
      </c>
      <c r="C36" s="41">
        <v>0.0</v>
      </c>
      <c r="D36" s="42" t="s">
        <v>38</v>
      </c>
      <c r="E36" s="41">
        <v>-2.0</v>
      </c>
      <c r="F36" s="42" t="s">
        <v>39</v>
      </c>
      <c r="G36" s="46" t="s">
        <v>44</v>
      </c>
      <c r="H36" s="45" t="str">
        <f>ROUNDDOWN(E30/2,0)</f>
        <v>14</v>
      </c>
      <c r="I36" s="27"/>
      <c r="J36" s="28"/>
      <c r="K36" s="29"/>
      <c r="L36" s="13"/>
    </row>
    <row r="37">
      <c r="A37" s="40" t="s">
        <v>41</v>
      </c>
      <c r="B37" t="str">
        <f>(4*A29)+F29+ROUNDDOWN(H29/2,0)+C37</f>
        <v>11</v>
      </c>
      <c r="C37" s="41">
        <v>0.0</v>
      </c>
      <c r="D37" s="42" t="s">
        <v>42</v>
      </c>
      <c r="E37" s="43" t="str">
        <f>H29</f>
        <v>5</v>
      </c>
      <c r="F37" s="42" t="s">
        <v>43</v>
      </c>
      <c r="G37" s="46" t="s">
        <v>48</v>
      </c>
      <c r="H37" s="45" t="str">
        <f>ROUNDDOWN(E30/2,0)</f>
        <v>14</v>
      </c>
      <c r="I37" s="47"/>
      <c r="J37" s="48"/>
      <c r="K37" s="49"/>
      <c r="L37" s="13"/>
    </row>
    <row r="38">
      <c r="A38" s="40" t="s">
        <v>45</v>
      </c>
      <c r="B38" t="str">
        <f>(4*A29)+F29+ROUNDDOWN(H29/2,0)+C38</f>
        <v>11</v>
      </c>
      <c r="C38" s="41">
        <v>0.0</v>
      </c>
      <c r="D38" s="42" t="s">
        <v>46</v>
      </c>
      <c r="E38" s="43" t="str">
        <f>94+ROUNDDOWN(H29/2,0)</f>
        <v>96</v>
      </c>
      <c r="F38" s="42" t="s">
        <v>47</v>
      </c>
      <c r="G38" s="46" t="s">
        <v>308</v>
      </c>
      <c r="H38" s="45" t="str">
        <f>ROUNDDOWN(E30/2,0)</f>
        <v>14</v>
      </c>
      <c r="I38" s="50" t="s">
        <v>49</v>
      </c>
      <c r="J38" s="51" t="s">
        <v>50</v>
      </c>
      <c r="K38" s="52" t="s">
        <v>51</v>
      </c>
      <c r="L38" s="13"/>
    </row>
    <row r="39">
      <c r="A39" s="40" t="s">
        <v>52</v>
      </c>
      <c r="B39" t="str">
        <f>(4*A29)+G29+ROUNDDOWN(H29/2,0)+C39</f>
        <v>12</v>
      </c>
      <c r="C39" s="41">
        <v>0.0</v>
      </c>
      <c r="D39" s="42" t="s">
        <v>53</v>
      </c>
      <c r="E39" s="43" t="str">
        <f>D29-1</f>
        <v>2</v>
      </c>
      <c r="F39" s="16"/>
      <c r="G39" s="84"/>
      <c r="H39" s="45"/>
      <c r="I39" s="55" t="s">
        <v>311</v>
      </c>
      <c r="J39" s="66">
        <v>1.0</v>
      </c>
      <c r="K39" s="106">
        <v>5.0</v>
      </c>
      <c r="L39" s="13"/>
    </row>
    <row r="40">
      <c r="A40" s="40" t="s">
        <v>57</v>
      </c>
      <c r="B40" t="str">
        <f>(4*A29)+G29+ROUNDDOWN(H29/2,0)+C40</f>
        <v>12</v>
      </c>
      <c r="C40" s="41">
        <v>0.0</v>
      </c>
      <c r="D40" s="42" t="s">
        <v>58</v>
      </c>
      <c r="E40" s="43" t="str">
        <f>D29-1</f>
        <v>2</v>
      </c>
      <c r="F40" s="57"/>
      <c r="G40" s="33"/>
      <c r="H40" s="33"/>
      <c r="I40" s="58"/>
      <c r="J40" s="28"/>
      <c r="K40" s="59"/>
      <c r="L40" s="13"/>
    </row>
    <row r="41">
      <c r="A41" s="40" t="s">
        <v>59</v>
      </c>
      <c r="B41" t="str">
        <f>(4*A29)+E29+ROUNDDOWN(H29/2,0)+C41</f>
        <v>11</v>
      </c>
      <c r="C41" s="41">
        <v>0.0</v>
      </c>
      <c r="D41" s="60"/>
      <c r="E41" s="43"/>
      <c r="F41" s="60"/>
      <c r="I41" s="58"/>
      <c r="J41" s="28"/>
      <c r="K41" s="59"/>
      <c r="L41" s="13"/>
    </row>
    <row r="42">
      <c r="A42" s="40" t="s">
        <v>60</v>
      </c>
      <c r="B42" t="str">
        <f>(4*A29)+D29+ROUNDDOWN(H29/2,0)+C42</f>
        <v>9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61" t="s">
        <v>61</v>
      </c>
      <c r="B43" s="20" t="str">
        <f>(4*A29)+D29+ROUNDDOWN(H29/2,0)+C43</f>
        <v>9</v>
      </c>
      <c r="C43" s="31">
        <v>0.0</v>
      </c>
      <c r="D43" s="62" t="s">
        <v>62</v>
      </c>
      <c r="E43" s="63" t="str">
        <f>25*A29</f>
        <v>25</v>
      </c>
      <c r="F43" s="16"/>
      <c r="G43" s="20"/>
      <c r="H43" s="20"/>
      <c r="I43" s="64"/>
      <c r="J43" s="48"/>
      <c r="K43" s="65"/>
      <c r="L43" s="13"/>
    </row>
    <row r="44">
      <c r="A44" s="24" t="s">
        <v>63</v>
      </c>
      <c r="B44" s="66" t="s">
        <v>312</v>
      </c>
      <c r="C44" s="33"/>
      <c r="D44" s="25" t="s">
        <v>65</v>
      </c>
      <c r="E44" s="33"/>
      <c r="F44" s="33"/>
      <c r="G44" s="33"/>
      <c r="H44" s="36"/>
      <c r="I44" s="67" t="s">
        <v>313</v>
      </c>
      <c r="J44" s="33"/>
      <c r="K44" s="23"/>
      <c r="L44" s="13"/>
    </row>
    <row r="45">
      <c r="A45" s="85" t="s">
        <v>315</v>
      </c>
      <c r="B45" s="62" t="s">
        <v>67</v>
      </c>
      <c r="C45" s="69">
        <v>0.0</v>
      </c>
      <c r="D45" s="48"/>
      <c r="E45" s="20"/>
      <c r="F45" s="20"/>
      <c r="G45" s="20"/>
      <c r="H45" s="15"/>
      <c r="I45" s="18"/>
      <c r="J45" s="20"/>
      <c r="K45" s="49"/>
      <c r="L45" s="13"/>
    </row>
    <row r="46">
      <c r="A46" s="24" t="s">
        <v>68</v>
      </c>
      <c r="B46" s="66" t="s">
        <v>108</v>
      </c>
      <c r="C46" s="25" t="s">
        <v>70</v>
      </c>
      <c r="D46" s="25" t="s">
        <v>20</v>
      </c>
      <c r="E46" s="66">
        <v>15.0</v>
      </c>
      <c r="F46" s="25" t="s">
        <v>71</v>
      </c>
      <c r="G46" s="22"/>
      <c r="H46" s="36"/>
      <c r="I46" s="67" t="s">
        <v>72</v>
      </c>
      <c r="J46" s="33"/>
      <c r="K46" s="23"/>
      <c r="L46" s="13"/>
    </row>
    <row r="47">
      <c r="A47" s="85" t="s">
        <v>320</v>
      </c>
      <c r="B47" s="69" t="s">
        <v>321</v>
      </c>
      <c r="C47" s="69" t="s">
        <v>115</v>
      </c>
      <c r="D47" s="62" t="s">
        <v>74</v>
      </c>
      <c r="E47" s="48"/>
      <c r="F47" s="62" t="s">
        <v>75</v>
      </c>
      <c r="G47" s="48"/>
      <c r="H47" s="15"/>
      <c r="I47" s="18"/>
      <c r="J47" s="20"/>
      <c r="K47" s="49"/>
      <c r="L47" s="13"/>
    </row>
    <row r="48">
      <c r="A48" s="24" t="s">
        <v>68</v>
      </c>
      <c r="B48" s="66" t="s">
        <v>69</v>
      </c>
      <c r="C48" s="25" t="s">
        <v>70</v>
      </c>
      <c r="D48" s="25" t="s">
        <v>20</v>
      </c>
      <c r="E48" s="22"/>
      <c r="F48" s="25" t="s">
        <v>71</v>
      </c>
      <c r="G48" s="22"/>
      <c r="H48" s="36"/>
      <c r="I48" s="67" t="s">
        <v>72</v>
      </c>
      <c r="J48" s="33"/>
      <c r="K48" s="23"/>
      <c r="L48" s="13"/>
    </row>
    <row r="49">
      <c r="A49" s="70"/>
      <c r="B49" s="71" t="s">
        <v>73</v>
      </c>
      <c r="C49" s="72"/>
      <c r="D49" s="3" t="s">
        <v>74</v>
      </c>
      <c r="E49" s="72"/>
      <c r="F49" s="3" t="s">
        <v>75</v>
      </c>
      <c r="G49" s="72"/>
      <c r="H49" s="73"/>
      <c r="I49" s="74"/>
      <c r="J49" s="5"/>
      <c r="K49" s="75"/>
      <c r="L49" s="13"/>
    </row>
    <row r="50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>
      <c r="A51" s="1" t="s">
        <v>323</v>
      </c>
      <c r="B51" s="2"/>
      <c r="C51" s="4" t="s">
        <v>3</v>
      </c>
      <c r="D51" s="77" t="s">
        <v>81</v>
      </c>
      <c r="E51" s="2"/>
      <c r="F51" s="78" t="s">
        <v>82</v>
      </c>
      <c r="G51" s="8"/>
      <c r="H51" s="2"/>
      <c r="I51" s="10" t="s">
        <v>4</v>
      </c>
      <c r="J51" s="11"/>
      <c r="K51" s="12"/>
      <c r="L51" s="13"/>
    </row>
    <row r="52">
      <c r="A52" s="14" t="s">
        <v>325</v>
      </c>
      <c r="B52" s="15"/>
      <c r="C52" s="16"/>
      <c r="D52" s="17"/>
      <c r="E52" s="15"/>
      <c r="F52" s="80" t="s">
        <v>85</v>
      </c>
      <c r="G52" s="20"/>
      <c r="H52" s="15"/>
      <c r="I52" s="113" t="s">
        <v>219</v>
      </c>
      <c r="J52" s="66" t="s">
        <v>220</v>
      </c>
      <c r="K52" s="23"/>
      <c r="L52" s="13"/>
    </row>
    <row r="53">
      <c r="A53" s="24" t="s">
        <v>6</v>
      </c>
      <c r="B53" s="25" t="s">
        <v>7</v>
      </c>
      <c r="C53" s="25" t="s">
        <v>8</v>
      </c>
      <c r="D53" s="25" t="s">
        <v>9</v>
      </c>
      <c r="E53" s="25" t="s">
        <v>10</v>
      </c>
      <c r="F53" s="25" t="s">
        <v>11</v>
      </c>
      <c r="G53" s="25" t="s">
        <v>12</v>
      </c>
      <c r="H53" s="26" t="s">
        <v>13</v>
      </c>
      <c r="I53" s="55" t="s">
        <v>329</v>
      </c>
      <c r="J53" s="28"/>
      <c r="K53" s="29"/>
      <c r="L53" s="13"/>
    </row>
    <row r="54">
      <c r="A54" s="30">
        <v>4.0</v>
      </c>
      <c r="B54" s="31">
        <v>3.0</v>
      </c>
      <c r="C54" s="31">
        <v>6.0</v>
      </c>
      <c r="D54" s="31">
        <v>4.0</v>
      </c>
      <c r="E54" s="31">
        <v>5.0</v>
      </c>
      <c r="F54" s="31">
        <v>5.0</v>
      </c>
      <c r="G54" s="31">
        <v>7.0</v>
      </c>
      <c r="H54" s="32">
        <v>5.0</v>
      </c>
      <c r="I54" s="83" t="s">
        <v>332</v>
      </c>
      <c r="J54" s="82" t="s">
        <v>333</v>
      </c>
      <c r="K54" s="29"/>
      <c r="L54" s="13"/>
    </row>
    <row r="55">
      <c r="A55" s="24" t="s">
        <v>14</v>
      </c>
      <c r="B55" s="33" t="str">
        <f>(4*A54)+E54+ROUNDDOWN(H54/2,0)+C55</f>
        <v>23</v>
      </c>
      <c r="C55" s="34">
        <v>0.0</v>
      </c>
      <c r="D55" s="35" t="s">
        <v>15</v>
      </c>
      <c r="E55" s="36" t="str">
        <f>25+(A54*D54)</f>
        <v>41</v>
      </c>
      <c r="F55" s="37" t="s">
        <v>16</v>
      </c>
      <c r="G55" s="38" t="s">
        <v>17</v>
      </c>
      <c r="H55" s="39" t="s">
        <v>18</v>
      </c>
      <c r="I55" s="83" t="s">
        <v>335</v>
      </c>
      <c r="J55" s="28"/>
      <c r="K55" s="29"/>
      <c r="L55" s="13"/>
    </row>
    <row r="56">
      <c r="A56" s="40" t="s">
        <v>19</v>
      </c>
      <c r="B56" t="str">
        <f>(4*A54)+D54+ROUNDDOWN(H54/2,0)+C56</f>
        <v>22</v>
      </c>
      <c r="C56" s="41">
        <v>0.0</v>
      </c>
      <c r="D56" s="42" t="s">
        <v>20</v>
      </c>
      <c r="E56" s="43" t="str">
        <f>15+(G54*3)</f>
        <v>36</v>
      </c>
      <c r="F56" s="35" t="s">
        <v>21</v>
      </c>
      <c r="G56" s="44" t="s">
        <v>22</v>
      </c>
      <c r="H56" s="45" t="str">
        <f>ROUNDDOWN(E55/2,0)</f>
        <v>20</v>
      </c>
      <c r="I56" s="27"/>
      <c r="J56" s="28"/>
      <c r="K56" s="29"/>
      <c r="L56" s="13"/>
    </row>
    <row r="57">
      <c r="A57" s="40" t="s">
        <v>23</v>
      </c>
      <c r="B57" t="str">
        <f>(4*A54)+C54+ROUNDDOWN(H54/2,0)+C57</f>
        <v>24</v>
      </c>
      <c r="C57" s="41">
        <v>0.0</v>
      </c>
      <c r="D57" s="42" t="s">
        <v>24</v>
      </c>
      <c r="E57" s="43" t="str">
        <f>MROUND((D54+(G54*2))*2.5,5)</f>
        <v>45</v>
      </c>
      <c r="F57" s="42" t="s">
        <v>25</v>
      </c>
      <c r="G57" s="46" t="s">
        <v>95</v>
      </c>
      <c r="H57" s="45" t="str">
        <f>ROUNDDOWN(E55/2,0)</f>
        <v>20</v>
      </c>
      <c r="I57" s="27"/>
      <c r="J57" s="28"/>
      <c r="K57" s="29"/>
      <c r="L57" s="13"/>
    </row>
    <row r="58">
      <c r="A58" s="40" t="s">
        <v>27</v>
      </c>
      <c r="B58" t="str">
        <f>(4*A54)+C54+ROUNDDOWN(H54/2,0)+C58</f>
        <v>24</v>
      </c>
      <c r="C58" s="41">
        <v>0.0</v>
      </c>
      <c r="D58" s="42" t="s">
        <v>28</v>
      </c>
      <c r="E58" s="43" t="str">
        <f>ROUNDUP(F54/2,0)</f>
        <v>3</v>
      </c>
      <c r="F58" s="42" t="s">
        <v>29</v>
      </c>
      <c r="G58" s="46" t="s">
        <v>96</v>
      </c>
      <c r="H58" s="45" t="str">
        <f>ROUNDDOWN(E55/2,0)</f>
        <v>20</v>
      </c>
      <c r="I58" s="27"/>
      <c r="J58" s="28"/>
      <c r="K58" s="29"/>
      <c r="L58" s="13"/>
    </row>
    <row r="59">
      <c r="A59" s="40" t="s">
        <v>30</v>
      </c>
      <c r="B59" t="str">
        <f>(4*A54)+C54+ROUNDDOWN(H54/2,0)+C59</f>
        <v>24</v>
      </c>
      <c r="C59" s="41">
        <v>0.0</v>
      </c>
      <c r="D59" s="42" t="s">
        <v>31</v>
      </c>
      <c r="E59" s="43" t="str">
        <f>ROUNDUP(D54/2,0)</f>
        <v>2</v>
      </c>
      <c r="F59" s="42" t="s">
        <v>32</v>
      </c>
      <c r="G59" s="46" t="s">
        <v>97</v>
      </c>
      <c r="H59" s="45" t="str">
        <f>ROUNDDOWN(E55/2,0)</f>
        <v>20</v>
      </c>
      <c r="I59" s="27"/>
      <c r="J59" s="28"/>
      <c r="K59" s="29"/>
      <c r="L59" s="13"/>
    </row>
    <row r="60">
      <c r="A60" s="40" t="s">
        <v>33</v>
      </c>
      <c r="B60" t="str">
        <f>(4*A54)+F54+ROUNDDOWN(H54/2,0)+C60</f>
        <v>23</v>
      </c>
      <c r="C60" s="41">
        <v>0.0</v>
      </c>
      <c r="D60" s="42" t="s">
        <v>34</v>
      </c>
      <c r="E60" s="43" t="str">
        <f>((30+(D54*3)+(F54*3))+((D54+F54)*A54))</f>
        <v>93</v>
      </c>
      <c r="F60" s="42" t="s">
        <v>35</v>
      </c>
      <c r="G60" s="46" t="s">
        <v>98</v>
      </c>
      <c r="H60" s="45" t="str">
        <f>ROUNDDOWN(E55/2,0)</f>
        <v>20</v>
      </c>
      <c r="I60" s="27"/>
      <c r="J60" s="28"/>
      <c r="K60" s="29"/>
      <c r="L60" s="13"/>
    </row>
    <row r="61">
      <c r="A61" s="40" t="s">
        <v>37</v>
      </c>
      <c r="B61" t="str">
        <f>(4*A54)+B54+ROUNDDOWN(H54/2,0)+C61</f>
        <v>21</v>
      </c>
      <c r="C61" s="41">
        <v>0.0</v>
      </c>
      <c r="D61" s="42" t="s">
        <v>38</v>
      </c>
      <c r="E61" s="41">
        <v>-1.0</v>
      </c>
      <c r="F61" s="42" t="s">
        <v>39</v>
      </c>
      <c r="G61" s="46" t="s">
        <v>100</v>
      </c>
      <c r="H61" s="45" t="str">
        <f>ROUNDDOWN(E55/2,0)</f>
        <v>20</v>
      </c>
      <c r="I61" s="27"/>
      <c r="J61" s="28"/>
      <c r="K61" s="29"/>
      <c r="L61" s="13"/>
    </row>
    <row r="62">
      <c r="A62" s="40" t="s">
        <v>41</v>
      </c>
      <c r="B62" t="str">
        <f>(4*A54)+F54+ROUNDDOWN(H54/2,0)+C62</f>
        <v>23</v>
      </c>
      <c r="C62" s="41">
        <v>0.0</v>
      </c>
      <c r="D62" s="42" t="s">
        <v>42</v>
      </c>
      <c r="E62" s="43" t="str">
        <f>H54</f>
        <v>5</v>
      </c>
      <c r="F62" s="42" t="s">
        <v>43</v>
      </c>
      <c r="G62" s="46" t="s">
        <v>101</v>
      </c>
      <c r="H62" s="45" t="str">
        <f>ROUNDDOWN(E55/2,0)</f>
        <v>20</v>
      </c>
      <c r="I62" s="47"/>
      <c r="J62" s="48"/>
      <c r="K62" s="49"/>
      <c r="L62" s="13"/>
    </row>
    <row r="63">
      <c r="A63" s="40" t="s">
        <v>45</v>
      </c>
      <c r="B63" t="str">
        <f>(4*A54)+F54+ROUNDDOWN(H54/2,0)+C63</f>
        <v>23</v>
      </c>
      <c r="C63" s="41">
        <v>0.0</v>
      </c>
      <c r="D63" s="42" t="s">
        <v>46</v>
      </c>
      <c r="E63" s="43" t="str">
        <f>94+ROUNDDOWN(H54/2,0)</f>
        <v>96</v>
      </c>
      <c r="F63" s="42" t="s">
        <v>47</v>
      </c>
      <c r="G63" s="46" t="s">
        <v>102</v>
      </c>
      <c r="H63" s="45" t="str">
        <f>ROUNDDOWN(E55/2,0)</f>
        <v>20</v>
      </c>
      <c r="I63" s="50" t="s">
        <v>49</v>
      </c>
      <c r="J63" s="51" t="s">
        <v>50</v>
      </c>
      <c r="K63" s="52" t="s">
        <v>51</v>
      </c>
      <c r="L63" s="13"/>
    </row>
    <row r="64">
      <c r="A64" s="40" t="s">
        <v>52</v>
      </c>
      <c r="B64" t="str">
        <f>(4*A54)+G54+ROUNDDOWN(H54/2,0)+C64</f>
        <v>25</v>
      </c>
      <c r="C64" s="41">
        <v>0.0</v>
      </c>
      <c r="D64" s="42" t="s">
        <v>53</v>
      </c>
      <c r="E64" s="43" t="str">
        <f>D54-1</f>
        <v>3</v>
      </c>
      <c r="F64" s="16"/>
      <c r="G64" s="84"/>
      <c r="H64" s="45" t="str">
        <f>ROUNDDOWN(E55/2,0)</f>
        <v>20</v>
      </c>
      <c r="I64" s="55" t="s">
        <v>358</v>
      </c>
      <c r="J64" s="66">
        <v>1.0</v>
      </c>
      <c r="K64" s="106">
        <v>10.0</v>
      </c>
      <c r="L64" s="13"/>
    </row>
    <row r="65">
      <c r="A65" s="40" t="s">
        <v>57</v>
      </c>
      <c r="B65" t="str">
        <f>(4*A54)+G54+ROUNDDOWN(H54/2,0)+C65</f>
        <v>25</v>
      </c>
      <c r="C65" s="41">
        <v>0.0</v>
      </c>
      <c r="D65" s="42" t="s">
        <v>58</v>
      </c>
      <c r="E65" s="43" t="str">
        <f>D54-1</f>
        <v>3</v>
      </c>
      <c r="F65" s="57"/>
      <c r="G65" s="33"/>
      <c r="H65" s="33"/>
      <c r="I65" s="58"/>
      <c r="J65" s="28"/>
      <c r="K65" s="59"/>
      <c r="L65" s="13"/>
    </row>
    <row r="66">
      <c r="A66" s="40" t="s">
        <v>59</v>
      </c>
      <c r="B66" t="str">
        <f>(4*A54)+E54+ROUNDDOWN(H54/2,0)+C66</f>
        <v>23</v>
      </c>
      <c r="C66" s="41">
        <v>0.0</v>
      </c>
      <c r="D66" s="60"/>
      <c r="E66" s="43"/>
      <c r="F66" s="60"/>
      <c r="I66" s="58"/>
      <c r="J66" s="28"/>
      <c r="K66" s="59"/>
      <c r="L66" s="13"/>
    </row>
    <row r="67">
      <c r="A67" s="40" t="s">
        <v>60</v>
      </c>
      <c r="B67" t="str">
        <f>(4*A54)+D54+ROUNDDOWN(H54/2,0)+C67</f>
        <v>22</v>
      </c>
      <c r="C67" s="41">
        <v>0.0</v>
      </c>
      <c r="D67" s="60"/>
      <c r="E67" s="43"/>
      <c r="F67" s="60"/>
      <c r="I67" s="58"/>
      <c r="J67" s="28"/>
      <c r="K67" s="59"/>
      <c r="L67" s="13"/>
    </row>
    <row r="68">
      <c r="A68" s="61" t="s">
        <v>61</v>
      </c>
      <c r="B68" s="20" t="str">
        <f>(4*A54)+D54+ROUNDDOWN(H54/2,0)+C68</f>
        <v>22</v>
      </c>
      <c r="C68" s="31">
        <v>0.0</v>
      </c>
      <c r="D68" s="62" t="s">
        <v>62</v>
      </c>
      <c r="E68" s="63" t="str">
        <f>50*A54</f>
        <v>200</v>
      </c>
      <c r="F68" s="16"/>
      <c r="G68" s="20"/>
      <c r="H68" s="20"/>
      <c r="I68" s="64"/>
      <c r="J68" s="48"/>
      <c r="K68" s="65"/>
      <c r="L68" s="13"/>
    </row>
    <row r="69">
      <c r="A69" s="24" t="s">
        <v>63</v>
      </c>
      <c r="B69" s="66" t="s">
        <v>312</v>
      </c>
      <c r="C69" s="33"/>
      <c r="D69" s="25" t="s">
        <v>65</v>
      </c>
      <c r="E69" s="33"/>
      <c r="F69" s="33"/>
      <c r="G69" s="33"/>
      <c r="H69" s="36"/>
      <c r="I69" s="67" t="s">
        <v>359</v>
      </c>
      <c r="J69" s="33"/>
      <c r="K69" s="23"/>
      <c r="L69" s="13"/>
    </row>
    <row r="70">
      <c r="A70" s="85" t="s">
        <v>315</v>
      </c>
      <c r="B70" s="62" t="s">
        <v>67</v>
      </c>
      <c r="C70" s="69">
        <v>0.0</v>
      </c>
      <c r="D70" s="48"/>
      <c r="E70" s="20"/>
      <c r="F70" s="20"/>
      <c r="G70" s="20"/>
      <c r="H70" s="15"/>
      <c r="I70" s="18"/>
      <c r="J70" s="20"/>
      <c r="K70" s="49"/>
      <c r="L70" s="13"/>
    </row>
    <row r="71">
      <c r="A71" s="24" t="s">
        <v>68</v>
      </c>
      <c r="B71" s="66" t="s">
        <v>108</v>
      </c>
      <c r="C71" s="25" t="s">
        <v>70</v>
      </c>
      <c r="D71" s="25" t="s">
        <v>20</v>
      </c>
      <c r="E71" s="66">
        <v>10.0</v>
      </c>
      <c r="F71" s="25" t="s">
        <v>71</v>
      </c>
      <c r="G71" s="22"/>
      <c r="H71" s="36"/>
      <c r="I71" s="67" t="s">
        <v>360</v>
      </c>
      <c r="J71" s="33"/>
      <c r="K71" s="23"/>
      <c r="L71" s="13"/>
    </row>
    <row r="72">
      <c r="A72" s="85" t="s">
        <v>320</v>
      </c>
      <c r="B72" s="69" t="s">
        <v>321</v>
      </c>
      <c r="C72" s="69" t="s">
        <v>115</v>
      </c>
      <c r="D72" s="62" t="s">
        <v>74</v>
      </c>
      <c r="E72" s="48"/>
      <c r="F72" s="62" t="s">
        <v>75</v>
      </c>
      <c r="G72" s="48"/>
      <c r="H72" s="15"/>
      <c r="I72" s="18"/>
      <c r="J72" s="20"/>
      <c r="K72" s="49"/>
      <c r="L72" s="13"/>
    </row>
    <row r="73">
      <c r="A73" s="24" t="s">
        <v>68</v>
      </c>
      <c r="B73" s="66" t="s">
        <v>52</v>
      </c>
      <c r="C73" s="25" t="s">
        <v>70</v>
      </c>
      <c r="D73" s="25" t="s">
        <v>20</v>
      </c>
      <c r="E73" s="66">
        <v>15.0</v>
      </c>
      <c r="F73" s="25" t="s">
        <v>71</v>
      </c>
      <c r="G73" s="22"/>
      <c r="H73" s="36"/>
      <c r="I73" s="67" t="s">
        <v>362</v>
      </c>
      <c r="J73" s="33"/>
      <c r="K73" s="23"/>
      <c r="L73" s="13"/>
    </row>
    <row r="74">
      <c r="A74" s="112" t="s">
        <v>363</v>
      </c>
      <c r="B74" s="71" t="s">
        <v>321</v>
      </c>
      <c r="C74" s="71" t="s">
        <v>115</v>
      </c>
      <c r="D74" s="3" t="s">
        <v>74</v>
      </c>
      <c r="E74" s="72"/>
      <c r="F74" s="3" t="s">
        <v>75</v>
      </c>
      <c r="G74" s="72"/>
      <c r="H74" s="73"/>
      <c r="I74" s="74"/>
      <c r="J74" s="5"/>
      <c r="K74" s="75"/>
      <c r="L74" s="13"/>
    </row>
    <row r="75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</row>
    <row r="76">
      <c r="A76" s="1" t="s">
        <v>364</v>
      </c>
      <c r="B76" s="2"/>
      <c r="C76" s="4" t="s">
        <v>3</v>
      </c>
      <c r="D76" s="77" t="s">
        <v>78</v>
      </c>
      <c r="E76" s="2"/>
      <c r="F76" s="78" t="s">
        <v>80</v>
      </c>
      <c r="G76" s="8"/>
      <c r="H76" s="2"/>
      <c r="I76" s="10" t="s">
        <v>4</v>
      </c>
      <c r="J76" s="11"/>
      <c r="K76" s="12"/>
      <c r="L76" s="13"/>
    </row>
    <row r="77">
      <c r="A77" s="14" t="s">
        <v>288</v>
      </c>
      <c r="B77" s="15"/>
      <c r="C77" s="16"/>
      <c r="D77" s="17"/>
      <c r="E77" s="15"/>
      <c r="F77" s="80" t="s">
        <v>86</v>
      </c>
      <c r="G77" s="20"/>
      <c r="H77" s="15"/>
      <c r="I77" s="113" t="s">
        <v>219</v>
      </c>
      <c r="J77" s="66" t="s">
        <v>220</v>
      </c>
      <c r="K77" s="23"/>
      <c r="L77" s="13"/>
    </row>
    <row r="78">
      <c r="A78" s="24" t="s">
        <v>6</v>
      </c>
      <c r="B78" s="25" t="s">
        <v>7</v>
      </c>
      <c r="C78" s="25" t="s">
        <v>8</v>
      </c>
      <c r="D78" s="25" t="s">
        <v>9</v>
      </c>
      <c r="E78" s="25" t="s">
        <v>10</v>
      </c>
      <c r="F78" s="25" t="s">
        <v>11</v>
      </c>
      <c r="G78" s="25" t="s">
        <v>12</v>
      </c>
      <c r="H78" s="26" t="s">
        <v>13</v>
      </c>
      <c r="I78" s="55" t="s">
        <v>367</v>
      </c>
      <c r="J78" s="82" t="s">
        <v>368</v>
      </c>
      <c r="K78" s="29"/>
      <c r="L78" s="13"/>
    </row>
    <row r="79">
      <c r="A79" s="30">
        <v>6.0</v>
      </c>
      <c r="B79" s="31">
        <v>6.0</v>
      </c>
      <c r="C79" s="31">
        <v>6.0</v>
      </c>
      <c r="D79" s="31">
        <v>6.0</v>
      </c>
      <c r="E79" s="31">
        <v>5.0</v>
      </c>
      <c r="F79" s="31">
        <v>5.0</v>
      </c>
      <c r="G79" s="31">
        <v>6.0</v>
      </c>
      <c r="H79" s="32">
        <v>5.0</v>
      </c>
      <c r="I79" s="83" t="s">
        <v>370</v>
      </c>
      <c r="J79" s="82" t="s">
        <v>371</v>
      </c>
      <c r="K79" s="29"/>
      <c r="L79" s="13"/>
    </row>
    <row r="80">
      <c r="A80" s="24" t="s">
        <v>14</v>
      </c>
      <c r="B80" s="33" t="str">
        <f>(4*A79)+E79+ROUNDDOWN(H79/2,0)+C80</f>
        <v>31</v>
      </c>
      <c r="C80" s="34">
        <v>0.0</v>
      </c>
      <c r="D80" s="35" t="s">
        <v>15</v>
      </c>
      <c r="E80" s="36" t="str">
        <f>50+(3*D79)</f>
        <v>68</v>
      </c>
      <c r="F80" s="37" t="s">
        <v>16</v>
      </c>
      <c r="G80" s="38" t="s">
        <v>17</v>
      </c>
      <c r="H80" s="39" t="s">
        <v>18</v>
      </c>
      <c r="I80" s="83" t="s">
        <v>374</v>
      </c>
      <c r="J80" s="82" t="s">
        <v>375</v>
      </c>
      <c r="K80" s="29"/>
      <c r="L80" s="13"/>
    </row>
    <row r="81">
      <c r="A81" s="40" t="s">
        <v>19</v>
      </c>
      <c r="B81" t="str">
        <f>(4*A79)+D79+ROUNDDOWN(H79/2,0)+C81</f>
        <v>32</v>
      </c>
      <c r="C81" s="41">
        <v>0.0</v>
      </c>
      <c r="D81" s="42" t="s">
        <v>20</v>
      </c>
      <c r="E81" s="43" t="str">
        <f>25+(G79*3)</f>
        <v>43</v>
      </c>
      <c r="F81" s="35" t="s">
        <v>21</v>
      </c>
      <c r="G81" s="44" t="s">
        <v>22</v>
      </c>
      <c r="H81" s="45" t="str">
        <f>ROUNDDOWN(E80/2,0)</f>
        <v>34</v>
      </c>
      <c r="I81" s="27"/>
      <c r="J81" s="28"/>
      <c r="K81" s="29"/>
      <c r="L81" s="13"/>
    </row>
    <row r="82">
      <c r="A82" s="40" t="s">
        <v>23</v>
      </c>
      <c r="B82" t="str">
        <f>(4*A79)+C79+ROUNDDOWN(H79/2,0)+C82</f>
        <v>32</v>
      </c>
      <c r="C82" s="41">
        <v>0.0</v>
      </c>
      <c r="D82" s="42" t="s">
        <v>24</v>
      </c>
      <c r="E82" s="43" t="str">
        <f>MROUND((D79+(G79*2))*2.5,5)</f>
        <v>45</v>
      </c>
      <c r="F82" s="42" t="s">
        <v>25</v>
      </c>
      <c r="G82" s="46" t="s">
        <v>26</v>
      </c>
      <c r="H82" s="45" t="str">
        <f>ROUNDDOWN(E80/2,0)</f>
        <v>34</v>
      </c>
      <c r="I82" s="27"/>
      <c r="J82" s="28"/>
      <c r="K82" s="29"/>
      <c r="L82" s="13"/>
    </row>
    <row r="83">
      <c r="A83" s="40" t="s">
        <v>27</v>
      </c>
      <c r="B83" t="str">
        <f>(4*A79)+C79+ROUNDDOWN(H79/2,0)+C83</f>
        <v>32</v>
      </c>
      <c r="C83" s="41">
        <v>0.0</v>
      </c>
      <c r="D83" s="42" t="s">
        <v>28</v>
      </c>
      <c r="E83" s="43" t="str">
        <f>ROUNDUP(F79/2,0)</f>
        <v>3</v>
      </c>
      <c r="F83" s="42" t="s">
        <v>29</v>
      </c>
      <c r="G83" s="46">
        <v>0.0</v>
      </c>
      <c r="H83" s="45" t="str">
        <f>ROUNDDOWN(E80/2,0)</f>
        <v>34</v>
      </c>
      <c r="I83" s="27"/>
      <c r="J83" s="28"/>
      <c r="K83" s="29"/>
      <c r="L83" s="13"/>
    </row>
    <row r="84">
      <c r="A84" s="40" t="s">
        <v>30</v>
      </c>
      <c r="B84" t="str">
        <f>(4*A79)+C79+ROUNDDOWN(H79/2,0)+C84</f>
        <v>32</v>
      </c>
      <c r="C84" s="41">
        <v>0.0</v>
      </c>
      <c r="D84" s="42" t="s">
        <v>31</v>
      </c>
      <c r="E84" s="43" t="str">
        <f>ROUNDUP(D79/2,0)</f>
        <v>3</v>
      </c>
      <c r="F84" s="42" t="s">
        <v>32</v>
      </c>
      <c r="G84" s="46">
        <v>0.0</v>
      </c>
      <c r="H84" s="45" t="str">
        <f>ROUNDDOWN(E80/2,0)</f>
        <v>34</v>
      </c>
      <c r="I84" s="27"/>
      <c r="J84" s="28"/>
      <c r="K84" s="29"/>
      <c r="L84" s="13"/>
    </row>
    <row r="85">
      <c r="A85" s="40" t="s">
        <v>33</v>
      </c>
      <c r="B85" t="str">
        <f>(4*A79)+F79+ROUNDDOWN(H79/2,0)+C85</f>
        <v>31</v>
      </c>
      <c r="C85" s="41">
        <v>0.0</v>
      </c>
      <c r="D85" s="42" t="s">
        <v>34</v>
      </c>
      <c r="E85" s="43" t="str">
        <f>((30+(D79*3)+(F79*3))+((D79+F79)*A79))</f>
        <v>129</v>
      </c>
      <c r="F85" s="42" t="s">
        <v>35</v>
      </c>
      <c r="G85" s="46" t="s">
        <v>36</v>
      </c>
      <c r="H85" s="45" t="str">
        <f>ROUNDDOWN(E80/2,0)</f>
        <v>34</v>
      </c>
      <c r="I85" s="27"/>
      <c r="J85" s="28"/>
      <c r="K85" s="29"/>
      <c r="L85" s="13"/>
    </row>
    <row r="86">
      <c r="A86" s="40" t="s">
        <v>37</v>
      </c>
      <c r="B86" t="str">
        <f>(4*A79)+B79+ROUNDDOWN(H79/2,0)+C86</f>
        <v>32</v>
      </c>
      <c r="C86" s="41">
        <v>0.0</v>
      </c>
      <c r="D86" s="42" t="s">
        <v>38</v>
      </c>
      <c r="E86" s="41">
        <v>0.0</v>
      </c>
      <c r="F86" s="42" t="s">
        <v>39</v>
      </c>
      <c r="G86" s="46" t="s">
        <v>40</v>
      </c>
      <c r="H86" s="45" t="str">
        <f>ROUNDDOWN(E80/2,0)</f>
        <v>34</v>
      </c>
      <c r="I86" s="27"/>
      <c r="J86" s="28"/>
      <c r="K86" s="29"/>
      <c r="L86" s="13"/>
    </row>
    <row r="87">
      <c r="A87" s="40" t="s">
        <v>41</v>
      </c>
      <c r="B87" t="str">
        <f>(4*A79)+F79+ROUNDDOWN(H79/2,0)+C87</f>
        <v>31</v>
      </c>
      <c r="C87" s="41">
        <v>0.0</v>
      </c>
      <c r="D87" s="42" t="s">
        <v>42</v>
      </c>
      <c r="E87" s="43" t="str">
        <f>H79</f>
        <v>5</v>
      </c>
      <c r="F87" s="42" t="s">
        <v>43</v>
      </c>
      <c r="G87" s="46" t="s">
        <v>44</v>
      </c>
      <c r="H87" s="45" t="str">
        <f>ROUNDDOWN(E80/2,0)</f>
        <v>34</v>
      </c>
      <c r="I87" s="47"/>
      <c r="J87" s="48"/>
      <c r="K87" s="49"/>
      <c r="L87" s="13"/>
    </row>
    <row r="88">
      <c r="A88" s="40" t="s">
        <v>45</v>
      </c>
      <c r="B88" t="str">
        <f>(4*A79)+F79+ROUNDDOWN(H79/2,0)+C88</f>
        <v>31</v>
      </c>
      <c r="C88" s="41">
        <v>0.0</v>
      </c>
      <c r="D88" s="42" t="s">
        <v>46</v>
      </c>
      <c r="E88" s="43" t="str">
        <f>94+ROUNDDOWN(H79/2,0)</f>
        <v>96</v>
      </c>
      <c r="F88" s="42" t="s">
        <v>47</v>
      </c>
      <c r="G88" s="46" t="s">
        <v>48</v>
      </c>
      <c r="H88" s="45" t="str">
        <f>ROUNDDOWN(E80/2,0)</f>
        <v>34</v>
      </c>
      <c r="I88" s="50" t="s">
        <v>49</v>
      </c>
      <c r="J88" s="51" t="s">
        <v>50</v>
      </c>
      <c r="K88" s="52" t="s">
        <v>51</v>
      </c>
      <c r="L88" s="13"/>
    </row>
    <row r="89">
      <c r="A89" s="40" t="s">
        <v>52</v>
      </c>
      <c r="B89" t="str">
        <f>(4*A79)+G79+ROUNDDOWN(H79/2,0)+C89</f>
        <v>32</v>
      </c>
      <c r="C89" s="41">
        <v>0.0</v>
      </c>
      <c r="D89" s="42" t="s">
        <v>53</v>
      </c>
      <c r="E89" s="43" t="str">
        <f>D79-1</f>
        <v>5</v>
      </c>
      <c r="F89" s="53" t="s">
        <v>314</v>
      </c>
      <c r="G89" s="54" t="s">
        <v>55</v>
      </c>
      <c r="H89" s="45" t="str">
        <f>ROUNDDOWN(E80/2,0)</f>
        <v>34</v>
      </c>
      <c r="I89" s="55" t="s">
        <v>385</v>
      </c>
      <c r="J89" s="66">
        <v>2.0</v>
      </c>
      <c r="K89" s="106">
        <v>25.0</v>
      </c>
      <c r="L89" s="13"/>
    </row>
    <row r="90">
      <c r="A90" s="40" t="s">
        <v>57</v>
      </c>
      <c r="B90" t="str">
        <f>(4*A79)+G79+ROUNDDOWN(H79/2,0)+C90</f>
        <v>32</v>
      </c>
      <c r="C90" s="41">
        <v>0.0</v>
      </c>
      <c r="D90" s="42" t="s">
        <v>58</v>
      </c>
      <c r="E90" s="43" t="str">
        <f>D79-1</f>
        <v>5</v>
      </c>
      <c r="F90" s="57"/>
      <c r="G90" s="33"/>
      <c r="H90" s="33"/>
      <c r="I90" s="58"/>
      <c r="J90" s="28"/>
      <c r="K90" s="59"/>
      <c r="L90" s="13"/>
    </row>
    <row r="91">
      <c r="A91" s="40" t="s">
        <v>59</v>
      </c>
      <c r="B91" t="str">
        <f>(4*A79)+E79+ROUNDDOWN(H79/2,0)+C91</f>
        <v>31</v>
      </c>
      <c r="C91" s="41">
        <v>0.0</v>
      </c>
      <c r="D91" s="60"/>
      <c r="E91" s="43"/>
      <c r="F91" s="60"/>
      <c r="I91" s="58"/>
      <c r="J91" s="28"/>
      <c r="K91" s="59"/>
      <c r="L91" s="13"/>
    </row>
    <row r="92">
      <c r="A92" s="40" t="s">
        <v>60</v>
      </c>
      <c r="B92" t="str">
        <f>(4*A79)+D79+ROUNDDOWN(H79/2,0)+C92</f>
        <v>32</v>
      </c>
      <c r="C92" s="41">
        <v>0.0</v>
      </c>
      <c r="D92" s="60"/>
      <c r="E92" s="43"/>
      <c r="F92" s="60"/>
      <c r="I92" s="58"/>
      <c r="J92" s="28"/>
      <c r="K92" s="59"/>
      <c r="L92" s="13"/>
    </row>
    <row r="93">
      <c r="A93" s="61" t="s">
        <v>61</v>
      </c>
      <c r="B93" s="20" t="str">
        <f>(4*A79)+D79+ROUNDDOWN(H79/2,0)+C93</f>
        <v>47</v>
      </c>
      <c r="C93" s="31">
        <v>15.0</v>
      </c>
      <c r="D93" s="62" t="s">
        <v>62</v>
      </c>
      <c r="E93" s="63" t="str">
        <f>100*A79</f>
        <v>600</v>
      </c>
      <c r="F93" s="16"/>
      <c r="G93" s="20"/>
      <c r="H93" s="20"/>
      <c r="I93" s="64"/>
      <c r="J93" s="48"/>
      <c r="K93" s="65"/>
      <c r="L93" s="13"/>
    </row>
    <row r="94">
      <c r="A94" s="24" t="s">
        <v>63</v>
      </c>
      <c r="B94" s="66" t="s">
        <v>312</v>
      </c>
      <c r="C94" s="33"/>
      <c r="D94" s="25" t="s">
        <v>386</v>
      </c>
      <c r="E94" s="33"/>
      <c r="F94" s="33"/>
      <c r="G94" s="33"/>
      <c r="H94" s="36"/>
      <c r="I94" s="67" t="s">
        <v>387</v>
      </c>
      <c r="J94" s="33"/>
      <c r="K94" s="23"/>
      <c r="L94" s="13"/>
    </row>
    <row r="95">
      <c r="A95" s="85" t="s">
        <v>388</v>
      </c>
      <c r="B95" s="62" t="s">
        <v>67</v>
      </c>
      <c r="C95" s="69">
        <v>10.0</v>
      </c>
      <c r="D95" s="48"/>
      <c r="E95" s="20"/>
      <c r="F95" s="20"/>
      <c r="G95" s="20"/>
      <c r="H95" s="15"/>
      <c r="I95" s="18"/>
      <c r="J95" s="20"/>
      <c r="K95" s="49"/>
      <c r="L95" s="13"/>
    </row>
    <row r="96">
      <c r="A96" s="24" t="s">
        <v>68</v>
      </c>
      <c r="B96" s="66" t="s">
        <v>108</v>
      </c>
      <c r="C96" s="25" t="s">
        <v>70</v>
      </c>
      <c r="D96" s="25" t="s">
        <v>20</v>
      </c>
      <c r="E96" s="66">
        <v>15.0</v>
      </c>
      <c r="F96" s="25" t="s">
        <v>71</v>
      </c>
      <c r="G96" s="22"/>
      <c r="H96" s="36"/>
      <c r="I96" s="67" t="s">
        <v>389</v>
      </c>
      <c r="J96" s="33"/>
      <c r="K96" s="23"/>
      <c r="L96" s="13"/>
    </row>
    <row r="97">
      <c r="A97" s="85" t="s">
        <v>390</v>
      </c>
      <c r="B97" s="69" t="s">
        <v>366</v>
      </c>
      <c r="C97" s="69" t="s">
        <v>115</v>
      </c>
      <c r="D97" s="62" t="s">
        <v>74</v>
      </c>
      <c r="E97" s="69" t="s">
        <v>172</v>
      </c>
      <c r="F97" s="62" t="s">
        <v>75</v>
      </c>
      <c r="G97" s="48"/>
      <c r="H97" s="15"/>
      <c r="I97" s="80" t="s">
        <v>391</v>
      </c>
      <c r="J97" s="20"/>
      <c r="K97" s="49"/>
      <c r="L97" s="13"/>
    </row>
    <row r="98">
      <c r="A98" s="24" t="s">
        <v>68</v>
      </c>
      <c r="B98" s="66" t="s">
        <v>108</v>
      </c>
      <c r="C98" s="25" t="s">
        <v>70</v>
      </c>
      <c r="D98" s="25" t="s">
        <v>20</v>
      </c>
      <c r="E98" s="66">
        <v>20.0</v>
      </c>
      <c r="F98" s="25" t="s">
        <v>71</v>
      </c>
      <c r="G98" s="66" t="s">
        <v>392</v>
      </c>
      <c r="H98" s="36"/>
      <c r="I98" s="67" t="s">
        <v>393</v>
      </c>
      <c r="J98" s="33"/>
      <c r="K98" s="23"/>
      <c r="L98" s="13"/>
    </row>
    <row r="99">
      <c r="A99" s="112" t="s">
        <v>330</v>
      </c>
      <c r="B99" s="71" t="s">
        <v>126</v>
      </c>
      <c r="C99" s="71" t="s">
        <v>115</v>
      </c>
      <c r="D99" s="3" t="s">
        <v>74</v>
      </c>
      <c r="E99" s="71" t="s">
        <v>172</v>
      </c>
      <c r="F99" s="3" t="s">
        <v>75</v>
      </c>
      <c r="G99" s="71" t="s">
        <v>394</v>
      </c>
      <c r="H99" s="73"/>
      <c r="I99" s="115" t="s">
        <v>395</v>
      </c>
      <c r="J99" s="5"/>
      <c r="K99" s="75"/>
      <c r="L99" s="13"/>
    </row>
    <row r="100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</row>
    <row r="101">
      <c r="A101" s="1" t="s">
        <v>396</v>
      </c>
      <c r="B101" s="2"/>
      <c r="C101" s="4" t="s">
        <v>3</v>
      </c>
      <c r="D101" s="77" t="s">
        <v>118</v>
      </c>
      <c r="E101" s="2"/>
      <c r="F101" s="78" t="s">
        <v>120</v>
      </c>
      <c r="G101" s="8"/>
      <c r="H101" s="2"/>
      <c r="I101" s="10" t="s">
        <v>4</v>
      </c>
      <c r="J101" s="11"/>
      <c r="K101" s="12"/>
      <c r="L101" s="13"/>
    </row>
    <row r="102">
      <c r="A102" s="14" t="s">
        <v>288</v>
      </c>
      <c r="B102" s="15"/>
      <c r="C102" s="16"/>
      <c r="D102" s="17"/>
      <c r="E102" s="15"/>
      <c r="F102" s="80" t="s">
        <v>122</v>
      </c>
      <c r="G102" s="20"/>
      <c r="H102" s="15"/>
      <c r="I102" s="113" t="s">
        <v>219</v>
      </c>
      <c r="J102" s="66" t="s">
        <v>220</v>
      </c>
      <c r="K102" s="23"/>
      <c r="L102" s="13"/>
    </row>
    <row r="103">
      <c r="A103" s="24" t="s">
        <v>6</v>
      </c>
      <c r="B103" s="25" t="s">
        <v>7</v>
      </c>
      <c r="C103" s="25" t="s">
        <v>8</v>
      </c>
      <c r="D103" s="25" t="s">
        <v>9</v>
      </c>
      <c r="E103" s="25" t="s">
        <v>10</v>
      </c>
      <c r="F103" s="25" t="s">
        <v>11</v>
      </c>
      <c r="G103" s="25" t="s">
        <v>12</v>
      </c>
      <c r="H103" s="26" t="s">
        <v>13</v>
      </c>
      <c r="I103" s="55" t="s">
        <v>398</v>
      </c>
      <c r="J103" s="82" t="s">
        <v>399</v>
      </c>
      <c r="K103" s="29"/>
      <c r="L103" s="13"/>
    </row>
    <row r="104">
      <c r="A104" s="30">
        <v>8.0</v>
      </c>
      <c r="B104" s="31">
        <v>8.0</v>
      </c>
      <c r="C104" s="31">
        <v>6.0</v>
      </c>
      <c r="D104" s="31">
        <v>6.0</v>
      </c>
      <c r="E104" s="31">
        <v>5.0</v>
      </c>
      <c r="F104" s="31">
        <v>5.0</v>
      </c>
      <c r="G104" s="31">
        <v>7.0</v>
      </c>
      <c r="H104" s="32">
        <v>6.0</v>
      </c>
      <c r="I104" s="83" t="s">
        <v>400</v>
      </c>
      <c r="J104" s="82" t="s">
        <v>371</v>
      </c>
      <c r="K104" s="29"/>
      <c r="L104" s="13"/>
    </row>
    <row r="105">
      <c r="A105" s="24" t="s">
        <v>14</v>
      </c>
      <c r="B105" s="33" t="str">
        <f>(4*A104)+E104+ROUNDDOWN(H104/2,0)+C105</f>
        <v>40</v>
      </c>
      <c r="C105" s="34">
        <v>0.0</v>
      </c>
      <c r="D105" s="35" t="s">
        <v>15</v>
      </c>
      <c r="E105" s="36" t="str">
        <f>100+(3*D104)</f>
        <v>118</v>
      </c>
      <c r="F105" s="37" t="s">
        <v>16</v>
      </c>
      <c r="G105" s="38" t="s">
        <v>17</v>
      </c>
      <c r="H105" s="39" t="s">
        <v>18</v>
      </c>
      <c r="I105" s="83" t="s">
        <v>402</v>
      </c>
      <c r="J105" s="82" t="s">
        <v>375</v>
      </c>
      <c r="K105" s="29"/>
      <c r="L105" s="13"/>
    </row>
    <row r="106">
      <c r="A106" s="40" t="s">
        <v>19</v>
      </c>
      <c r="B106" t="str">
        <f>(4*A104)+D104+ROUNDDOWN(H104/2,0)+C106</f>
        <v>41</v>
      </c>
      <c r="C106" s="41">
        <v>0.0</v>
      </c>
      <c r="D106" s="42" t="s">
        <v>20</v>
      </c>
      <c r="E106" s="43" t="str">
        <f>55+(G104*3)</f>
        <v>76</v>
      </c>
      <c r="F106" s="35" t="s">
        <v>21</v>
      </c>
      <c r="G106" s="44" t="s">
        <v>22</v>
      </c>
      <c r="H106" s="45" t="str">
        <f>ROUNDDOWN(E105/2,0)</f>
        <v>59</v>
      </c>
      <c r="I106" s="27"/>
      <c r="J106" s="28"/>
      <c r="K106" s="29"/>
      <c r="L106" s="13"/>
    </row>
    <row r="107">
      <c r="A107" s="40" t="s">
        <v>23</v>
      </c>
      <c r="B107" t="str">
        <f>(4*A104)+C104+ROUNDDOWN(H104/2,0)+C107</f>
        <v>41</v>
      </c>
      <c r="C107" s="41">
        <v>0.0</v>
      </c>
      <c r="D107" s="42" t="s">
        <v>24</v>
      </c>
      <c r="E107" s="43" t="str">
        <f>MROUND((D104+(G104*2))*2.5,5)</f>
        <v>50</v>
      </c>
      <c r="F107" s="42" t="s">
        <v>25</v>
      </c>
      <c r="G107" s="46" t="s">
        <v>26</v>
      </c>
      <c r="H107" s="45" t="str">
        <f>ROUNDDOWN(E105/2,0)</f>
        <v>59</v>
      </c>
      <c r="I107" s="27"/>
      <c r="J107" s="28"/>
      <c r="K107" s="29"/>
      <c r="L107" s="13"/>
    </row>
    <row r="108">
      <c r="A108" s="40" t="s">
        <v>27</v>
      </c>
      <c r="B108" t="str">
        <f>(4*A104)+C104+ROUNDDOWN(H104/2,0)+C108</f>
        <v>41</v>
      </c>
      <c r="C108" s="41">
        <v>0.0</v>
      </c>
      <c r="D108" s="42" t="s">
        <v>28</v>
      </c>
      <c r="E108" s="43" t="str">
        <f>ROUNDUP(F104/2,0)</f>
        <v>3</v>
      </c>
      <c r="F108" s="42" t="s">
        <v>29</v>
      </c>
      <c r="G108" s="46">
        <v>0.0</v>
      </c>
      <c r="H108" s="45" t="str">
        <f>ROUNDDOWN(E105/2,0)</f>
        <v>59</v>
      </c>
      <c r="I108" s="27"/>
      <c r="J108" s="28"/>
      <c r="K108" s="29"/>
      <c r="L108" s="13"/>
    </row>
    <row r="109">
      <c r="A109" s="40" t="s">
        <v>30</v>
      </c>
      <c r="B109" t="str">
        <f>(4*A104)+C104+ROUNDDOWN(H104/2,0)+C109</f>
        <v>41</v>
      </c>
      <c r="C109" s="41">
        <v>0.0</v>
      </c>
      <c r="D109" s="42" t="s">
        <v>31</v>
      </c>
      <c r="E109" s="43" t="str">
        <f>ROUNDUP(D104/2,0)</f>
        <v>3</v>
      </c>
      <c r="F109" s="42" t="s">
        <v>32</v>
      </c>
      <c r="G109" s="46">
        <v>0.0</v>
      </c>
      <c r="H109" s="45" t="str">
        <f>ROUNDDOWN(E105/2,0)</f>
        <v>59</v>
      </c>
      <c r="I109" s="27"/>
      <c r="J109" s="28"/>
      <c r="K109" s="29"/>
      <c r="L109" s="13"/>
    </row>
    <row r="110">
      <c r="A110" s="40" t="s">
        <v>33</v>
      </c>
      <c r="B110" t="str">
        <f>(4*A104)+F104+ROUNDDOWN(H104/2,0)+C110</f>
        <v>40</v>
      </c>
      <c r="C110" s="41">
        <v>0.0</v>
      </c>
      <c r="D110" s="42" t="s">
        <v>34</v>
      </c>
      <c r="E110" s="43" t="str">
        <f>((30+(D104*3)+(F104*3))+((D104+F104)*A104))</f>
        <v>151</v>
      </c>
      <c r="F110" s="42" t="s">
        <v>35</v>
      </c>
      <c r="G110" s="46" t="s">
        <v>36</v>
      </c>
      <c r="H110" s="45" t="str">
        <f>ROUNDDOWN(E105/2,0)</f>
        <v>59</v>
      </c>
      <c r="I110" s="27"/>
      <c r="J110" s="28"/>
      <c r="K110" s="29"/>
      <c r="L110" s="13"/>
    </row>
    <row r="111">
      <c r="A111" s="40" t="s">
        <v>37</v>
      </c>
      <c r="B111" t="str">
        <f>(4*A104)+B104+ROUNDDOWN(H104/2,0)+C111</f>
        <v>43</v>
      </c>
      <c r="C111" s="41">
        <v>0.0</v>
      </c>
      <c r="D111" s="42" t="s">
        <v>38</v>
      </c>
      <c r="E111" s="41">
        <v>1.0</v>
      </c>
      <c r="F111" s="42" t="s">
        <v>39</v>
      </c>
      <c r="G111" s="46" t="s">
        <v>40</v>
      </c>
      <c r="H111" s="45" t="str">
        <f>ROUNDDOWN(E105/2,0)</f>
        <v>59</v>
      </c>
      <c r="I111" s="27"/>
      <c r="J111" s="28"/>
      <c r="K111" s="29"/>
      <c r="L111" s="13"/>
    </row>
    <row r="112">
      <c r="A112" s="40" t="s">
        <v>41</v>
      </c>
      <c r="B112" t="str">
        <f>(4*A104)+F104+ROUNDDOWN(H104/2,0)+C112</f>
        <v>40</v>
      </c>
      <c r="C112" s="41">
        <v>0.0</v>
      </c>
      <c r="D112" s="42" t="s">
        <v>42</v>
      </c>
      <c r="E112" s="43" t="str">
        <f>H104</f>
        <v>6</v>
      </c>
      <c r="F112" s="42" t="s">
        <v>43</v>
      </c>
      <c r="G112" s="46" t="s">
        <v>44</v>
      </c>
      <c r="H112" s="45" t="str">
        <f>ROUNDDOWN(E105/2,0)</f>
        <v>59</v>
      </c>
      <c r="I112" s="47"/>
      <c r="J112" s="48"/>
      <c r="K112" s="49"/>
      <c r="L112" s="13"/>
    </row>
    <row r="113">
      <c r="A113" s="40" t="s">
        <v>45</v>
      </c>
      <c r="B113" t="str">
        <f>(4*A104)+F104+ROUNDDOWN(H104/2,0)+C113</f>
        <v>40</v>
      </c>
      <c r="C113" s="41">
        <v>0.0</v>
      </c>
      <c r="D113" s="42" t="s">
        <v>46</v>
      </c>
      <c r="E113" s="43" t="str">
        <f>94+ROUNDDOWN(H104/2,0)</f>
        <v>97</v>
      </c>
      <c r="F113" s="42" t="s">
        <v>47</v>
      </c>
      <c r="G113" s="46" t="s">
        <v>48</v>
      </c>
      <c r="H113" s="45" t="str">
        <f>ROUNDDOWN(E105/2,0)</f>
        <v>59</v>
      </c>
      <c r="I113" s="50" t="s">
        <v>49</v>
      </c>
      <c r="J113" s="51" t="s">
        <v>50</v>
      </c>
      <c r="K113" s="52" t="s">
        <v>51</v>
      </c>
      <c r="L113" s="13"/>
    </row>
    <row r="114">
      <c r="A114" s="40" t="s">
        <v>52</v>
      </c>
      <c r="B114" t="str">
        <f>(4*A104)+G104+ROUNDDOWN(H104/2,0)+C114</f>
        <v>42</v>
      </c>
      <c r="C114" s="41">
        <v>0.0</v>
      </c>
      <c r="D114" s="42" t="s">
        <v>53</v>
      </c>
      <c r="E114" s="43" t="str">
        <f>D104-1</f>
        <v>5</v>
      </c>
      <c r="F114" s="53" t="s">
        <v>314</v>
      </c>
      <c r="G114" s="54" t="s">
        <v>55</v>
      </c>
      <c r="H114" s="45" t="str">
        <f>ROUNDDOWN(E105/2,0)</f>
        <v>59</v>
      </c>
      <c r="I114" s="55" t="s">
        <v>385</v>
      </c>
      <c r="J114" s="66">
        <v>4.0</v>
      </c>
      <c r="K114" s="106">
        <v>25.0</v>
      </c>
      <c r="L114" s="13"/>
    </row>
    <row r="115">
      <c r="A115" s="40" t="s">
        <v>57</v>
      </c>
      <c r="B115" t="str">
        <f>(4*A104)+G104+ROUNDDOWN(H104/2,0)+C115</f>
        <v>42</v>
      </c>
      <c r="C115" s="41">
        <v>0.0</v>
      </c>
      <c r="D115" s="42" t="s">
        <v>58</v>
      </c>
      <c r="E115" s="43" t="str">
        <f>D104-1</f>
        <v>5</v>
      </c>
      <c r="F115" s="57"/>
      <c r="G115" s="33"/>
      <c r="H115" s="33"/>
      <c r="I115" s="58"/>
      <c r="J115" s="28"/>
      <c r="K115" s="59"/>
      <c r="L115" s="13"/>
    </row>
    <row r="116">
      <c r="A116" s="40" t="s">
        <v>59</v>
      </c>
      <c r="B116" t="str">
        <f>(4*A104)+E104+ROUNDDOWN(H104/2,0)+C116</f>
        <v>40</v>
      </c>
      <c r="C116" s="41">
        <v>0.0</v>
      </c>
      <c r="D116" s="60"/>
      <c r="E116" s="43"/>
      <c r="F116" s="60"/>
      <c r="I116" s="58"/>
      <c r="J116" s="28"/>
      <c r="K116" s="59"/>
      <c r="L116" s="13"/>
    </row>
    <row r="117">
      <c r="A117" s="40" t="s">
        <v>60</v>
      </c>
      <c r="B117" t="str">
        <f>(4*A104)+D104+ROUNDDOWN(H104/2,0)+C117</f>
        <v>41</v>
      </c>
      <c r="C117" s="41">
        <v>0.0</v>
      </c>
      <c r="D117" s="60"/>
      <c r="E117" s="43"/>
      <c r="F117" s="60"/>
      <c r="I117" s="58"/>
      <c r="J117" s="28"/>
      <c r="K117" s="59"/>
      <c r="L117" s="13"/>
    </row>
    <row r="118">
      <c r="A118" s="61" t="s">
        <v>61</v>
      </c>
      <c r="B118" s="20" t="str">
        <f>(4*A104)+D104+ROUNDDOWN(H104/2,0)+C118</f>
        <v>56</v>
      </c>
      <c r="C118" s="31">
        <v>15.0</v>
      </c>
      <c r="D118" s="62" t="s">
        <v>62</v>
      </c>
      <c r="E118" s="63" t="str">
        <f>100*A104</f>
        <v>800</v>
      </c>
      <c r="F118" s="16"/>
      <c r="G118" s="20"/>
      <c r="H118" s="20"/>
      <c r="I118" s="64"/>
      <c r="J118" s="48"/>
      <c r="K118" s="65"/>
      <c r="L118" s="13"/>
    </row>
    <row r="119">
      <c r="A119" s="24" t="s">
        <v>63</v>
      </c>
      <c r="B119" s="66" t="s">
        <v>312</v>
      </c>
      <c r="C119" s="33"/>
      <c r="D119" s="25" t="s">
        <v>386</v>
      </c>
      <c r="E119" s="33"/>
      <c r="F119" s="33"/>
      <c r="G119" s="33"/>
      <c r="H119" s="36"/>
      <c r="I119" s="67" t="s">
        <v>387</v>
      </c>
      <c r="J119" s="33"/>
      <c r="K119" s="23"/>
      <c r="L119" s="13"/>
    </row>
    <row r="120">
      <c r="A120" s="85" t="s">
        <v>388</v>
      </c>
      <c r="B120" s="62" t="s">
        <v>67</v>
      </c>
      <c r="C120" s="69">
        <v>12.0</v>
      </c>
      <c r="D120" s="48"/>
      <c r="E120" s="20"/>
      <c r="F120" s="20"/>
      <c r="G120" s="20"/>
      <c r="H120" s="15"/>
      <c r="I120" s="18"/>
      <c r="J120" s="20"/>
      <c r="K120" s="49"/>
      <c r="L120" s="13"/>
    </row>
    <row r="121">
      <c r="A121" s="24" t="s">
        <v>68</v>
      </c>
      <c r="B121" s="66" t="s">
        <v>108</v>
      </c>
      <c r="C121" s="25" t="s">
        <v>70</v>
      </c>
      <c r="D121" s="25" t="s">
        <v>20</v>
      </c>
      <c r="E121" s="66">
        <v>10.0</v>
      </c>
      <c r="F121" s="25" t="s">
        <v>71</v>
      </c>
      <c r="G121" s="22"/>
      <c r="H121" s="36"/>
      <c r="I121" s="67" t="s">
        <v>389</v>
      </c>
      <c r="J121" s="33"/>
      <c r="K121" s="23"/>
      <c r="L121" s="13"/>
    </row>
    <row r="122">
      <c r="A122" s="85" t="s">
        <v>390</v>
      </c>
      <c r="B122" s="69" t="s">
        <v>366</v>
      </c>
      <c r="C122" s="69" t="s">
        <v>115</v>
      </c>
      <c r="D122" s="62" t="s">
        <v>74</v>
      </c>
      <c r="E122" s="69" t="s">
        <v>172</v>
      </c>
      <c r="F122" s="62" t="s">
        <v>75</v>
      </c>
      <c r="G122" s="48"/>
      <c r="H122" s="15"/>
      <c r="I122" s="80" t="s">
        <v>391</v>
      </c>
      <c r="J122" s="20"/>
      <c r="K122" s="49"/>
      <c r="L122" s="13"/>
    </row>
    <row r="123">
      <c r="A123" s="24" t="s">
        <v>68</v>
      </c>
      <c r="B123" s="66" t="s">
        <v>61</v>
      </c>
      <c r="C123" s="25" t="s">
        <v>70</v>
      </c>
      <c r="D123" s="25" t="s">
        <v>20</v>
      </c>
      <c r="E123" s="66">
        <v>15.0</v>
      </c>
      <c r="F123" s="25" t="s">
        <v>71</v>
      </c>
      <c r="G123" s="66" t="s">
        <v>392</v>
      </c>
      <c r="H123" s="36"/>
      <c r="I123" s="67" t="s">
        <v>393</v>
      </c>
      <c r="J123" s="33"/>
      <c r="K123" s="23"/>
      <c r="L123" s="13"/>
    </row>
    <row r="124">
      <c r="A124" s="112" t="s">
        <v>330</v>
      </c>
      <c r="B124" s="71" t="s">
        <v>126</v>
      </c>
      <c r="C124" s="71" t="s">
        <v>115</v>
      </c>
      <c r="D124" s="3" t="s">
        <v>74</v>
      </c>
      <c r="E124" s="71" t="s">
        <v>172</v>
      </c>
      <c r="F124" s="3" t="s">
        <v>75</v>
      </c>
      <c r="G124" s="71" t="s">
        <v>331</v>
      </c>
      <c r="H124" s="73"/>
      <c r="I124" s="115" t="s">
        <v>413</v>
      </c>
      <c r="J124" s="5"/>
      <c r="K124" s="75"/>
      <c r="L124" s="13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</row>
  </sheetData>
  <mergeCells count="145">
    <mergeCell ref="I20:K20"/>
    <mergeCell ref="G21:H21"/>
    <mergeCell ref="I21:K21"/>
    <mergeCell ref="J28:K28"/>
    <mergeCell ref="J29:K29"/>
    <mergeCell ref="J30:K30"/>
    <mergeCell ref="J31:K31"/>
    <mergeCell ref="J33:K33"/>
    <mergeCell ref="J34:K34"/>
    <mergeCell ref="J35:K35"/>
    <mergeCell ref="J32:K32"/>
    <mergeCell ref="I19:K19"/>
    <mergeCell ref="F26:H26"/>
    <mergeCell ref="D27:E27"/>
    <mergeCell ref="F27:H27"/>
    <mergeCell ref="J36:K36"/>
    <mergeCell ref="J37:K37"/>
    <mergeCell ref="I24:K24"/>
    <mergeCell ref="G121:H121"/>
    <mergeCell ref="F76:H76"/>
    <mergeCell ref="F77:H77"/>
    <mergeCell ref="G71:H71"/>
    <mergeCell ref="G72:H72"/>
    <mergeCell ref="G73:H73"/>
    <mergeCell ref="G74:H74"/>
    <mergeCell ref="G99:H99"/>
    <mergeCell ref="G97:H97"/>
    <mergeCell ref="G98:H98"/>
    <mergeCell ref="G96:H96"/>
    <mergeCell ref="A101:B101"/>
    <mergeCell ref="D101:E101"/>
    <mergeCell ref="F101:H101"/>
    <mergeCell ref="A102:B102"/>
    <mergeCell ref="D102:E102"/>
    <mergeCell ref="F102:H102"/>
    <mergeCell ref="J2:K2"/>
    <mergeCell ref="J3:K3"/>
    <mergeCell ref="J4:K4"/>
    <mergeCell ref="J5:K5"/>
    <mergeCell ref="J6:K6"/>
    <mergeCell ref="J7:K7"/>
    <mergeCell ref="J8:K8"/>
    <mergeCell ref="J78:K78"/>
    <mergeCell ref="J79:K79"/>
    <mergeCell ref="D76:E76"/>
    <mergeCell ref="D77:E77"/>
    <mergeCell ref="I76:K76"/>
    <mergeCell ref="J77:K77"/>
    <mergeCell ref="J80:K80"/>
    <mergeCell ref="J81:K81"/>
    <mergeCell ref="I73:K73"/>
    <mergeCell ref="I74:K74"/>
    <mergeCell ref="J82:K82"/>
    <mergeCell ref="J83:K83"/>
    <mergeCell ref="J84:K84"/>
    <mergeCell ref="J85:K85"/>
    <mergeCell ref="D95:H95"/>
    <mergeCell ref="I47:K47"/>
    <mergeCell ref="I48:K48"/>
    <mergeCell ref="G122:H122"/>
    <mergeCell ref="G123:H123"/>
    <mergeCell ref="G124:H124"/>
    <mergeCell ref="D120:H120"/>
    <mergeCell ref="I123:K123"/>
    <mergeCell ref="I124:K124"/>
    <mergeCell ref="J52:K52"/>
    <mergeCell ref="J54:K54"/>
    <mergeCell ref="D51:E51"/>
    <mergeCell ref="F51:H51"/>
    <mergeCell ref="D52:E52"/>
    <mergeCell ref="F52:H52"/>
    <mergeCell ref="A51:B51"/>
    <mergeCell ref="A52:B52"/>
    <mergeCell ref="I51:K51"/>
    <mergeCell ref="A27:B27"/>
    <mergeCell ref="D20:H20"/>
    <mergeCell ref="G22:H22"/>
    <mergeCell ref="G23:H23"/>
    <mergeCell ref="G24:H24"/>
    <mergeCell ref="A26:B26"/>
    <mergeCell ref="D26:E26"/>
    <mergeCell ref="I22:K22"/>
    <mergeCell ref="I23:K23"/>
    <mergeCell ref="A1:B1"/>
    <mergeCell ref="D1:E1"/>
    <mergeCell ref="F1:H1"/>
    <mergeCell ref="I1:K1"/>
    <mergeCell ref="A2:B2"/>
    <mergeCell ref="D2:E2"/>
    <mergeCell ref="F2:H2"/>
    <mergeCell ref="J12:K12"/>
    <mergeCell ref="J11:K11"/>
    <mergeCell ref="I26:K26"/>
    <mergeCell ref="J27:K27"/>
    <mergeCell ref="G49:H49"/>
    <mergeCell ref="D70:H70"/>
    <mergeCell ref="A76:B76"/>
    <mergeCell ref="A77:B77"/>
    <mergeCell ref="D45:H45"/>
    <mergeCell ref="G46:H46"/>
    <mergeCell ref="G47:H47"/>
    <mergeCell ref="G48:H48"/>
    <mergeCell ref="I49:K49"/>
    <mergeCell ref="I44:K44"/>
    <mergeCell ref="I45:K45"/>
    <mergeCell ref="I46:K46"/>
    <mergeCell ref="J62:K62"/>
    <mergeCell ref="J56:K56"/>
    <mergeCell ref="J57:K57"/>
    <mergeCell ref="J58:K58"/>
    <mergeCell ref="J59:K59"/>
    <mergeCell ref="J60:K60"/>
    <mergeCell ref="J61:K61"/>
    <mergeCell ref="J9:K9"/>
    <mergeCell ref="J10:K10"/>
    <mergeCell ref="J111:K111"/>
    <mergeCell ref="J112:K112"/>
    <mergeCell ref="I119:K119"/>
    <mergeCell ref="I120:K120"/>
    <mergeCell ref="I94:K94"/>
    <mergeCell ref="J109:K109"/>
    <mergeCell ref="J105:K105"/>
    <mergeCell ref="J106:K106"/>
    <mergeCell ref="J107:K107"/>
    <mergeCell ref="J108:K108"/>
    <mergeCell ref="I121:K121"/>
    <mergeCell ref="I122:K122"/>
    <mergeCell ref="J86:K86"/>
    <mergeCell ref="J87:K87"/>
    <mergeCell ref="I95:K95"/>
    <mergeCell ref="I97:K97"/>
    <mergeCell ref="I96:K96"/>
    <mergeCell ref="J110:K110"/>
    <mergeCell ref="I98:K98"/>
    <mergeCell ref="I99:K99"/>
    <mergeCell ref="J102:K102"/>
    <mergeCell ref="J103:K103"/>
    <mergeCell ref="J104:K104"/>
    <mergeCell ref="I101:K101"/>
    <mergeCell ref="J55:K55"/>
    <mergeCell ref="J53:K53"/>
    <mergeCell ref="I69:K69"/>
    <mergeCell ref="I70:K70"/>
    <mergeCell ref="I71:K71"/>
    <mergeCell ref="I72:K72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5.0"/>
    <col customWidth="1" min="2" max="2" width="13.14"/>
    <col customWidth="1" min="3" max="3" width="9.43"/>
    <col customWidth="1" min="4" max="4" width="14.14"/>
    <col customWidth="1" min="5" max="5" width="9.86"/>
    <col customWidth="1" min="6" max="7" width="12.71"/>
    <col customWidth="1" min="8" max="8" width="11.0"/>
  </cols>
  <sheetData>
    <row r="1">
      <c r="A1" s="1" t="s">
        <v>1</v>
      </c>
      <c r="B1" s="2"/>
      <c r="C1" s="4" t="s">
        <v>3</v>
      </c>
      <c r="D1" s="6"/>
      <c r="E1" s="2"/>
      <c r="F1" s="7"/>
      <c r="G1" s="8"/>
      <c r="H1" s="2"/>
      <c r="I1" s="10" t="s">
        <v>4</v>
      </c>
      <c r="J1" s="11"/>
      <c r="K1" s="12"/>
      <c r="L1" s="13"/>
    </row>
    <row r="2">
      <c r="A2" s="14" t="s">
        <v>5</v>
      </c>
      <c r="B2" s="15"/>
      <c r="C2" s="16"/>
      <c r="D2" s="17"/>
      <c r="E2" s="15"/>
      <c r="F2" s="18"/>
      <c r="G2" s="20"/>
      <c r="H2" s="15"/>
      <c r="I2" s="21"/>
      <c r="J2" s="22"/>
      <c r="K2" s="23"/>
      <c r="L2" s="13"/>
    </row>
    <row r="3">
      <c r="A3" s="24" t="s">
        <v>6</v>
      </c>
      <c r="B3" s="25" t="s">
        <v>7</v>
      </c>
      <c r="C3" s="25" t="s">
        <v>8</v>
      </c>
      <c r="D3" s="25" t="s">
        <v>9</v>
      </c>
      <c r="E3" s="25" t="s">
        <v>10</v>
      </c>
      <c r="F3" s="25" t="s">
        <v>11</v>
      </c>
      <c r="G3" s="25" t="s">
        <v>12</v>
      </c>
      <c r="H3" s="26" t="s">
        <v>13</v>
      </c>
      <c r="I3" s="27"/>
      <c r="J3" s="28"/>
      <c r="K3" s="29"/>
      <c r="L3" s="13"/>
    </row>
    <row r="4">
      <c r="A4" s="30">
        <v>1.0</v>
      </c>
      <c r="B4" s="31">
        <v>5.0</v>
      </c>
      <c r="C4" s="31">
        <v>5.0</v>
      </c>
      <c r="D4" s="31">
        <v>5.0</v>
      </c>
      <c r="E4" s="31">
        <v>5.0</v>
      </c>
      <c r="F4" s="31">
        <v>5.0</v>
      </c>
      <c r="G4" s="31">
        <v>5.0</v>
      </c>
      <c r="H4" s="32">
        <v>5.0</v>
      </c>
      <c r="I4" s="27"/>
      <c r="J4" s="28"/>
      <c r="K4" s="29"/>
      <c r="L4" s="13"/>
    </row>
    <row r="5">
      <c r="A5" s="24" t="s">
        <v>14</v>
      </c>
      <c r="B5" s="33" t="str">
        <f>(4*A4)+E4+ROUNDDOWN(H4/2,0)+C5</f>
        <v>11</v>
      </c>
      <c r="C5" s="34">
        <v>0.0</v>
      </c>
      <c r="D5" s="35" t="s">
        <v>15</v>
      </c>
      <c r="E5" s="36" t="str">
        <f>25+(3*D4)</f>
        <v>40</v>
      </c>
      <c r="F5" s="37" t="s">
        <v>16</v>
      </c>
      <c r="G5" s="38" t="s">
        <v>17</v>
      </c>
      <c r="H5" s="39" t="s">
        <v>18</v>
      </c>
      <c r="I5" s="27"/>
      <c r="J5" s="28"/>
      <c r="K5" s="29"/>
      <c r="L5" s="13"/>
    </row>
    <row r="6">
      <c r="A6" s="40" t="s">
        <v>19</v>
      </c>
      <c r="B6" t="str">
        <f>(4*A4)+D4+ROUNDDOWN(H4/2,0)+C6</f>
        <v>11</v>
      </c>
      <c r="C6" s="41">
        <v>0.0</v>
      </c>
      <c r="D6" s="42" t="s">
        <v>20</v>
      </c>
      <c r="E6" s="43" t="str">
        <f>15+(G4*3)</f>
        <v>30</v>
      </c>
      <c r="F6" s="35" t="s">
        <v>21</v>
      </c>
      <c r="G6" s="44" t="s">
        <v>22</v>
      </c>
      <c r="H6" s="45" t="str">
        <f>ROUNDDOWN(E5/2,0)</f>
        <v>20</v>
      </c>
      <c r="I6" s="27"/>
      <c r="J6" s="28"/>
      <c r="K6" s="29"/>
      <c r="L6" s="13"/>
    </row>
    <row r="7">
      <c r="A7" s="40" t="s">
        <v>23</v>
      </c>
      <c r="B7" t="str">
        <f>(4*A4)+C4+ROUNDDOWN(H4/2,0)+C7</f>
        <v>11</v>
      </c>
      <c r="C7" s="41">
        <v>0.0</v>
      </c>
      <c r="D7" s="42" t="s">
        <v>24</v>
      </c>
      <c r="E7" s="43" t="str">
        <f>MROUND((D4+(G4*2))*2.5,5)</f>
        <v>40</v>
      </c>
      <c r="F7" s="42" t="s">
        <v>25</v>
      </c>
      <c r="G7" s="46" t="s">
        <v>26</v>
      </c>
      <c r="H7" s="45" t="str">
        <f>ROUNDDOWN(E5/2,0)</f>
        <v>20</v>
      </c>
      <c r="I7" s="27"/>
      <c r="J7" s="28"/>
      <c r="K7" s="29"/>
      <c r="L7" s="13"/>
    </row>
    <row r="8">
      <c r="A8" s="40" t="s">
        <v>27</v>
      </c>
      <c r="B8" t="str">
        <f>(4*A4)+C4+ROUNDDOWN(H4/2,0)+C8</f>
        <v>11</v>
      </c>
      <c r="C8" s="41">
        <v>0.0</v>
      </c>
      <c r="D8" s="42" t="s">
        <v>28</v>
      </c>
      <c r="E8" s="43" t="str">
        <f>ROUNDUP(F4/2,0)</f>
        <v>3</v>
      </c>
      <c r="F8" s="42" t="s">
        <v>29</v>
      </c>
      <c r="G8" s="46">
        <v>0.0</v>
      </c>
      <c r="H8" s="45" t="str">
        <f>ROUNDDOWN(E5/2,0)</f>
        <v>20</v>
      </c>
      <c r="I8" s="27"/>
      <c r="J8" s="28"/>
      <c r="K8" s="29"/>
      <c r="L8" s="13"/>
    </row>
    <row r="9">
      <c r="A9" s="40" t="s">
        <v>30</v>
      </c>
      <c r="B9" t="str">
        <f>(4*A4)+C4+ROUNDDOWN(H4/2,0)+C9</f>
        <v>11</v>
      </c>
      <c r="C9" s="41">
        <v>0.0</v>
      </c>
      <c r="D9" s="42" t="s">
        <v>31</v>
      </c>
      <c r="E9" s="43" t="str">
        <f>ROUNDUP(D4/2,0)</f>
        <v>3</v>
      </c>
      <c r="F9" s="42" t="s">
        <v>32</v>
      </c>
      <c r="G9" s="46">
        <v>0.0</v>
      </c>
      <c r="H9" s="45" t="str">
        <f>ROUNDDOWN(E5/2,0)</f>
        <v>20</v>
      </c>
      <c r="I9" s="27"/>
      <c r="J9" s="28"/>
      <c r="K9" s="29"/>
      <c r="L9" s="13"/>
    </row>
    <row r="10">
      <c r="A10" s="40" t="s">
        <v>33</v>
      </c>
      <c r="B10" t="str">
        <f>(4*A4)+F4+ROUNDDOWN(H4/2,0)+C10</f>
        <v>11</v>
      </c>
      <c r="C10" s="41">
        <v>0.0</v>
      </c>
      <c r="D10" s="42" t="s">
        <v>34</v>
      </c>
      <c r="E10" s="43" t="str">
        <f>((30+(D4*3)+(F4*3))+((D4+F4)*A4))</f>
        <v>70</v>
      </c>
      <c r="F10" s="42" t="s">
        <v>35</v>
      </c>
      <c r="G10" s="46" t="s">
        <v>36</v>
      </c>
      <c r="H10" s="45" t="str">
        <f>ROUNDDOWN(E5/2,0)</f>
        <v>20</v>
      </c>
      <c r="I10" s="27"/>
      <c r="J10" s="28"/>
      <c r="K10" s="29"/>
      <c r="L10" s="13"/>
    </row>
    <row r="11">
      <c r="A11" s="40" t="s">
        <v>37</v>
      </c>
      <c r="B11" t="str">
        <f>(4*A4)+B4+ROUNDDOWN(H4/2,0)+C11</f>
        <v>11</v>
      </c>
      <c r="C11" s="41">
        <v>0.0</v>
      </c>
      <c r="D11" s="42" t="s">
        <v>38</v>
      </c>
      <c r="E11" s="41">
        <v>0.0</v>
      </c>
      <c r="F11" s="42" t="s">
        <v>39</v>
      </c>
      <c r="G11" s="46" t="s">
        <v>40</v>
      </c>
      <c r="H11" s="45" t="str">
        <f>ROUNDDOWN(E5/2,0)</f>
        <v>20</v>
      </c>
      <c r="I11" s="27"/>
      <c r="J11" s="28"/>
      <c r="K11" s="29"/>
      <c r="L11" s="13"/>
    </row>
    <row r="12">
      <c r="A12" s="40" t="s">
        <v>41</v>
      </c>
      <c r="B12" t="str">
        <f>(4*A4)+F4+ROUNDDOWN(H4/2,0)+C12</f>
        <v>11</v>
      </c>
      <c r="C12" s="41">
        <v>0.0</v>
      </c>
      <c r="D12" s="42" t="s">
        <v>42</v>
      </c>
      <c r="E12" s="43" t="str">
        <f>H4</f>
        <v>5</v>
      </c>
      <c r="F12" s="42" t="s">
        <v>43</v>
      </c>
      <c r="G12" s="46" t="s">
        <v>44</v>
      </c>
      <c r="H12" s="45" t="str">
        <f>ROUNDDOWN(E5/2,0)</f>
        <v>20</v>
      </c>
      <c r="I12" s="47"/>
      <c r="J12" s="48"/>
      <c r="K12" s="49"/>
      <c r="L12" s="13"/>
    </row>
    <row r="13">
      <c r="A13" s="40" t="s">
        <v>45</v>
      </c>
      <c r="B13" t="str">
        <f>(4*A4)+F4+ROUNDDOWN(H4/2,0)+C13</f>
        <v>11</v>
      </c>
      <c r="C13" s="41">
        <v>0.0</v>
      </c>
      <c r="D13" s="42" t="s">
        <v>46</v>
      </c>
      <c r="E13" s="43" t="str">
        <f>94+ROUNDDOWN(H4/2,0)</f>
        <v>96</v>
      </c>
      <c r="F13" s="42" t="s">
        <v>47</v>
      </c>
      <c r="G13" s="46" t="s">
        <v>48</v>
      </c>
      <c r="H13" s="45" t="str">
        <f>ROUNDDOWN(E5/2,0)</f>
        <v>20</v>
      </c>
      <c r="I13" s="50" t="s">
        <v>49</v>
      </c>
      <c r="J13" s="51" t="s">
        <v>50</v>
      </c>
      <c r="K13" s="52" t="s">
        <v>51</v>
      </c>
      <c r="L13" s="13"/>
    </row>
    <row r="14">
      <c r="A14" s="40" t="s">
        <v>52</v>
      </c>
      <c r="B14" t="str">
        <f>(4*A4)+G4+ROUNDDOWN(H4/2,0)+C14</f>
        <v>11</v>
      </c>
      <c r="C14" s="41">
        <v>0.0</v>
      </c>
      <c r="D14" s="42" t="s">
        <v>53</v>
      </c>
      <c r="E14" s="43" t="str">
        <f>D4-1</f>
        <v>4</v>
      </c>
      <c r="F14" s="53" t="s">
        <v>54</v>
      </c>
      <c r="G14" s="54" t="s">
        <v>55</v>
      </c>
      <c r="H14" s="45" t="str">
        <f>ROUNDDOWN(E5/2,0)</f>
        <v>20</v>
      </c>
      <c r="I14" s="55" t="s">
        <v>56</v>
      </c>
      <c r="J14" s="22"/>
      <c r="K14" s="56"/>
      <c r="L14" s="13"/>
    </row>
    <row r="15">
      <c r="A15" s="40" t="s">
        <v>57</v>
      </c>
      <c r="B15" t="str">
        <f>(4*A4)+G4+ROUNDDOWN(H4/2,0)+C15</f>
        <v>11</v>
      </c>
      <c r="C15" s="41">
        <v>0.0</v>
      </c>
      <c r="D15" s="42" t="s">
        <v>58</v>
      </c>
      <c r="E15" s="43" t="str">
        <f>D4-1</f>
        <v>4</v>
      </c>
      <c r="F15" s="57"/>
      <c r="G15" s="33"/>
      <c r="H15" s="33"/>
      <c r="I15" s="58"/>
      <c r="J15" s="28"/>
      <c r="K15" s="59"/>
      <c r="L15" s="13"/>
    </row>
    <row r="16">
      <c r="A16" s="40" t="s">
        <v>59</v>
      </c>
      <c r="B16" t="str">
        <f>(4*A4)+E4+ROUNDDOWN(H4/2,0)+C16</f>
        <v>11</v>
      </c>
      <c r="C16" s="41">
        <v>0.0</v>
      </c>
      <c r="D16" s="60"/>
      <c r="E16" s="43"/>
      <c r="F16" s="60"/>
      <c r="I16" s="58"/>
      <c r="J16" s="28"/>
      <c r="K16" s="59"/>
      <c r="L16" s="13"/>
    </row>
    <row r="17">
      <c r="A17" s="40" t="s">
        <v>60</v>
      </c>
      <c r="B17" t="str">
        <f>(4*A4)+D4+ROUNDDOWN(H4/2,0)+C17</f>
        <v>11</v>
      </c>
      <c r="C17" s="41">
        <v>0.0</v>
      </c>
      <c r="D17" s="60"/>
      <c r="E17" s="43"/>
      <c r="F17" s="60"/>
      <c r="I17" s="58"/>
      <c r="J17" s="28"/>
      <c r="K17" s="59"/>
      <c r="L17" s="13"/>
    </row>
    <row r="18">
      <c r="A18" s="61" t="s">
        <v>61</v>
      </c>
      <c r="B18" s="20" t="str">
        <f>(4*A4)+D4+ROUNDDOWN(H4/2,0)+C18</f>
        <v>11</v>
      </c>
      <c r="C18" s="31">
        <v>0.0</v>
      </c>
      <c r="D18" s="62" t="s">
        <v>62</v>
      </c>
      <c r="E18" s="63" t="str">
        <f>100*A4</f>
        <v>100</v>
      </c>
      <c r="F18" s="16"/>
      <c r="G18" s="20"/>
      <c r="H18" s="20"/>
      <c r="I18" s="64"/>
      <c r="J18" s="48"/>
      <c r="K18" s="65"/>
      <c r="L18" s="13"/>
    </row>
    <row r="19">
      <c r="A19" s="24" t="s">
        <v>63</v>
      </c>
      <c r="B19" s="66" t="s">
        <v>64</v>
      </c>
      <c r="C19" s="33"/>
      <c r="D19" s="25" t="s">
        <v>65</v>
      </c>
      <c r="E19" s="33"/>
      <c r="F19" s="33"/>
      <c r="G19" s="33"/>
      <c r="H19" s="36"/>
      <c r="I19" s="67" t="s">
        <v>66</v>
      </c>
      <c r="J19" s="33"/>
      <c r="K19" s="23"/>
      <c r="L19" s="13"/>
    </row>
    <row r="20">
      <c r="A20" s="68"/>
      <c r="B20" s="62" t="s">
        <v>67</v>
      </c>
      <c r="C20" s="48"/>
      <c r="D20" s="48"/>
      <c r="E20" s="20"/>
      <c r="F20" s="20"/>
      <c r="G20" s="20"/>
      <c r="H20" s="15"/>
      <c r="I20" s="18"/>
      <c r="J20" s="20"/>
      <c r="K20" s="49"/>
      <c r="L20" s="13"/>
    </row>
    <row r="21">
      <c r="A21" s="24" t="s">
        <v>68</v>
      </c>
      <c r="B21" s="66" t="s">
        <v>69</v>
      </c>
      <c r="C21" s="25" t="s">
        <v>70</v>
      </c>
      <c r="D21" s="25" t="s">
        <v>20</v>
      </c>
      <c r="E21" s="22"/>
      <c r="F21" s="25" t="s">
        <v>71</v>
      </c>
      <c r="G21" s="22"/>
      <c r="H21" s="36"/>
      <c r="I21" s="67" t="s">
        <v>72</v>
      </c>
      <c r="J21" s="33"/>
      <c r="K21" s="23"/>
      <c r="L21" s="13"/>
    </row>
    <row r="22">
      <c r="A22" s="68"/>
      <c r="B22" s="69" t="s">
        <v>73</v>
      </c>
      <c r="C22" s="48"/>
      <c r="D22" s="62" t="s">
        <v>74</v>
      </c>
      <c r="E22" s="48"/>
      <c r="F22" s="62" t="s">
        <v>75</v>
      </c>
      <c r="G22" s="48"/>
      <c r="H22" s="15"/>
      <c r="I22" s="18"/>
      <c r="J22" s="20"/>
      <c r="K22" s="49"/>
      <c r="L22" s="13"/>
    </row>
    <row r="23">
      <c r="A23" s="24" t="s">
        <v>68</v>
      </c>
      <c r="B23" s="66" t="s">
        <v>69</v>
      </c>
      <c r="C23" s="25" t="s">
        <v>70</v>
      </c>
      <c r="D23" s="25" t="s">
        <v>20</v>
      </c>
      <c r="E23" s="22"/>
      <c r="F23" s="25" t="s">
        <v>71</v>
      </c>
      <c r="G23" s="22"/>
      <c r="H23" s="36"/>
      <c r="I23" s="67" t="s">
        <v>72</v>
      </c>
      <c r="J23" s="33"/>
      <c r="K23" s="23"/>
      <c r="L23" s="13"/>
    </row>
    <row r="24">
      <c r="A24" s="70"/>
      <c r="B24" s="71" t="s">
        <v>73</v>
      </c>
      <c r="C24" s="72"/>
      <c r="D24" s="3" t="s">
        <v>74</v>
      </c>
      <c r="E24" s="72"/>
      <c r="F24" s="3" t="s">
        <v>75</v>
      </c>
      <c r="G24" s="72"/>
      <c r="H24" s="73"/>
      <c r="I24" s="74"/>
      <c r="J24" s="5"/>
      <c r="K24" s="75"/>
      <c r="L24" s="13"/>
    </row>
    <row r="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</row>
    <row r="26">
      <c r="A26" s="1" t="s">
        <v>290</v>
      </c>
      <c r="B26" s="2"/>
      <c r="C26" s="4" t="s">
        <v>77</v>
      </c>
      <c r="D26" s="77" t="s">
        <v>118</v>
      </c>
      <c r="E26" s="2"/>
      <c r="F26" s="78" t="s">
        <v>120</v>
      </c>
      <c r="G26" s="8"/>
      <c r="H26" s="2"/>
      <c r="I26" s="10" t="s">
        <v>4</v>
      </c>
      <c r="J26" s="11"/>
      <c r="K26" s="12"/>
      <c r="L26" s="13"/>
    </row>
    <row r="27">
      <c r="A27" s="14" t="s">
        <v>291</v>
      </c>
      <c r="B27" s="15"/>
      <c r="C27" s="16"/>
      <c r="D27" s="17"/>
      <c r="E27" s="15"/>
      <c r="F27" s="80" t="s">
        <v>122</v>
      </c>
      <c r="G27" s="20"/>
      <c r="H27" s="15"/>
      <c r="I27" s="113" t="s">
        <v>219</v>
      </c>
      <c r="J27" s="66" t="s">
        <v>220</v>
      </c>
      <c r="K27" s="23"/>
      <c r="L27" s="13"/>
    </row>
    <row r="28">
      <c r="A28" s="24" t="s">
        <v>6</v>
      </c>
      <c r="B28" s="25" t="s">
        <v>7</v>
      </c>
      <c r="C28" s="25" t="s">
        <v>8</v>
      </c>
      <c r="D28" s="25" t="s">
        <v>9</v>
      </c>
      <c r="E28" s="25" t="s">
        <v>10</v>
      </c>
      <c r="F28" s="25" t="s">
        <v>11</v>
      </c>
      <c r="G28" s="25" t="s">
        <v>12</v>
      </c>
      <c r="H28" s="26" t="s">
        <v>13</v>
      </c>
      <c r="I28" s="55" t="s">
        <v>292</v>
      </c>
      <c r="J28" s="82" t="s">
        <v>293</v>
      </c>
      <c r="K28" s="29"/>
      <c r="L28" s="13"/>
    </row>
    <row r="29">
      <c r="A29" s="30">
        <v>10.0</v>
      </c>
      <c r="B29" s="31">
        <v>8.0</v>
      </c>
      <c r="C29" s="31">
        <v>6.0</v>
      </c>
      <c r="D29" s="31">
        <v>7.0</v>
      </c>
      <c r="E29" s="31">
        <v>5.0</v>
      </c>
      <c r="F29" s="31">
        <v>6.0</v>
      </c>
      <c r="G29" s="31">
        <v>7.0</v>
      </c>
      <c r="H29" s="32">
        <v>5.0</v>
      </c>
      <c r="I29" s="83" t="s">
        <v>294</v>
      </c>
      <c r="J29" s="82" t="s">
        <v>295</v>
      </c>
      <c r="K29" s="29"/>
      <c r="L29" s="13"/>
    </row>
    <row r="30">
      <c r="A30" s="24" t="s">
        <v>14</v>
      </c>
      <c r="B30" s="33" t="str">
        <f>(4*A29)+E29+ROUNDDOWN(H29/2,0)+C30</f>
        <v>47</v>
      </c>
      <c r="C30" s="34">
        <v>0.0</v>
      </c>
      <c r="D30" s="35" t="s">
        <v>15</v>
      </c>
      <c r="E30" s="36" t="str">
        <f>100+(A29*D29)</f>
        <v>170</v>
      </c>
      <c r="F30" s="37" t="s">
        <v>16</v>
      </c>
      <c r="G30" s="38" t="s">
        <v>17</v>
      </c>
      <c r="H30" s="39" t="s">
        <v>18</v>
      </c>
      <c r="I30" s="83" t="s">
        <v>296</v>
      </c>
      <c r="J30" s="82" t="s">
        <v>297</v>
      </c>
      <c r="K30" s="29"/>
      <c r="L30" s="13"/>
    </row>
    <row r="31">
      <c r="A31" s="40" t="s">
        <v>19</v>
      </c>
      <c r="B31" t="str">
        <f>(4*A29)+D29+ROUNDDOWN(H29/2,0)+C31</f>
        <v>49</v>
      </c>
      <c r="C31" s="41">
        <v>0.0</v>
      </c>
      <c r="D31" s="42" t="s">
        <v>20</v>
      </c>
      <c r="E31" s="43" t="str">
        <f>55+(G29*3)</f>
        <v>76</v>
      </c>
      <c r="F31" s="35" t="s">
        <v>21</v>
      </c>
      <c r="G31" s="44" t="s">
        <v>22</v>
      </c>
      <c r="H31" s="45" t="str">
        <f>ROUNDDOWN(E30/2,0)</f>
        <v>85</v>
      </c>
      <c r="I31" s="83" t="s">
        <v>298</v>
      </c>
      <c r="J31" s="82" t="s">
        <v>300</v>
      </c>
      <c r="K31" s="29"/>
      <c r="L31" s="13"/>
    </row>
    <row r="32">
      <c r="A32" s="40" t="s">
        <v>23</v>
      </c>
      <c r="B32" t="str">
        <f>(4*A29)+C29+ROUNDDOWN(H29/2,0)+C32</f>
        <v>48</v>
      </c>
      <c r="C32" s="41">
        <v>0.0</v>
      </c>
      <c r="D32" s="42" t="s">
        <v>24</v>
      </c>
      <c r="E32" s="43" t="str">
        <f>MROUND((D29+(G29*2))*2.5,5)</f>
        <v>55</v>
      </c>
      <c r="F32" s="42" t="s">
        <v>25</v>
      </c>
      <c r="G32" s="46" t="s">
        <v>301</v>
      </c>
      <c r="H32" s="45" t="str">
        <f>ROUNDDOWN(E30/2,0)</f>
        <v>85</v>
      </c>
      <c r="I32" s="83" t="s">
        <v>304</v>
      </c>
      <c r="J32" s="82" t="s">
        <v>305</v>
      </c>
      <c r="K32" s="29"/>
      <c r="L32" s="13"/>
    </row>
    <row r="33">
      <c r="A33" s="40" t="s">
        <v>27</v>
      </c>
      <c r="B33" t="str">
        <f>(4*A29)+C29+ROUNDDOWN(H29/2,0)+C33</f>
        <v>48</v>
      </c>
      <c r="C33" s="41">
        <v>0.0</v>
      </c>
      <c r="D33" s="42" t="s">
        <v>28</v>
      </c>
      <c r="E33" s="43" t="str">
        <f>ROUNDUP(F29/2,0)</f>
        <v>3</v>
      </c>
      <c r="F33" s="42" t="s">
        <v>29</v>
      </c>
      <c r="G33" s="46" t="s">
        <v>307</v>
      </c>
      <c r="H33" s="45" t="str">
        <f>ROUNDDOWN(E30/2,0)</f>
        <v>85</v>
      </c>
      <c r="I33" s="27"/>
      <c r="J33" s="28"/>
      <c r="K33" s="29"/>
      <c r="L33" s="13"/>
    </row>
    <row r="34">
      <c r="A34" s="40" t="s">
        <v>30</v>
      </c>
      <c r="B34" t="str">
        <f>(4*A29)+C29+ROUNDDOWN(H29/2,0)+C34</f>
        <v>48</v>
      </c>
      <c r="C34" s="41">
        <v>0.0</v>
      </c>
      <c r="D34" s="42" t="s">
        <v>31</v>
      </c>
      <c r="E34" s="43" t="str">
        <f>ROUNDUP(D29/2,0)</f>
        <v>4</v>
      </c>
      <c r="F34" s="42" t="s">
        <v>32</v>
      </c>
      <c r="G34" s="46" t="s">
        <v>130</v>
      </c>
      <c r="H34" s="45" t="str">
        <f>ROUNDDOWN(E30/2,0)</f>
        <v>85</v>
      </c>
      <c r="I34" s="27"/>
      <c r="J34" s="28"/>
      <c r="K34" s="29"/>
      <c r="L34" s="13"/>
    </row>
    <row r="35">
      <c r="A35" s="40" t="s">
        <v>33</v>
      </c>
      <c r="B35" t="str">
        <f>(4*A29)+F29+ROUNDDOWN(H29/2,0)+C35</f>
        <v>48</v>
      </c>
      <c r="C35" s="41">
        <v>0.0</v>
      </c>
      <c r="D35" s="42" t="s">
        <v>34</v>
      </c>
      <c r="E35" s="43" t="str">
        <f>((30+(D29*3)+(F29*3))+((D29+F29)*A29))</f>
        <v>199</v>
      </c>
      <c r="F35" s="42" t="s">
        <v>35</v>
      </c>
      <c r="G35" s="46" t="s">
        <v>36</v>
      </c>
      <c r="H35" s="45" t="str">
        <f>ROUNDDOWN(E30/2,0)</f>
        <v>85</v>
      </c>
      <c r="I35" s="27"/>
      <c r="J35" s="28"/>
      <c r="K35" s="29"/>
      <c r="L35" s="13"/>
    </row>
    <row r="36">
      <c r="A36" s="40" t="s">
        <v>37</v>
      </c>
      <c r="B36" t="str">
        <f>(4*A29)+B29+ROUNDDOWN(H29/2,0)+C36</f>
        <v>50</v>
      </c>
      <c r="C36" s="41">
        <v>0.0</v>
      </c>
      <c r="D36" s="42" t="s">
        <v>38</v>
      </c>
      <c r="E36" s="41">
        <v>1.0</v>
      </c>
      <c r="F36" s="42" t="s">
        <v>39</v>
      </c>
      <c r="G36" s="46" t="s">
        <v>40</v>
      </c>
      <c r="H36" s="45" t="str">
        <f>ROUNDDOWN(E30/2,0)</f>
        <v>85</v>
      </c>
      <c r="I36" s="27"/>
      <c r="J36" s="28"/>
      <c r="K36" s="29"/>
      <c r="L36" s="13"/>
    </row>
    <row r="37">
      <c r="A37" s="40" t="s">
        <v>41</v>
      </c>
      <c r="B37" t="str">
        <f>(4*A29)+F29+ROUNDDOWN(H29/2,0)+C37</f>
        <v>48</v>
      </c>
      <c r="C37" s="41">
        <v>0.0</v>
      </c>
      <c r="D37" s="42" t="s">
        <v>42</v>
      </c>
      <c r="E37" s="43" t="str">
        <f>H29</f>
        <v>5</v>
      </c>
      <c r="F37" s="42" t="s">
        <v>43</v>
      </c>
      <c r="G37" s="46" t="s">
        <v>44</v>
      </c>
      <c r="H37" s="45" t="str">
        <f>ROUNDDOWN(E30/2,0)</f>
        <v>85</v>
      </c>
      <c r="I37" s="47"/>
      <c r="J37" s="48"/>
      <c r="K37" s="49"/>
      <c r="L37" s="13"/>
    </row>
    <row r="38">
      <c r="A38" s="40" t="s">
        <v>45</v>
      </c>
      <c r="B38" t="str">
        <f>(4*A29)+F29+ROUNDDOWN(H29/2,0)+C38</f>
        <v>48</v>
      </c>
      <c r="C38" s="41">
        <v>0.0</v>
      </c>
      <c r="D38" s="42" t="s">
        <v>46</v>
      </c>
      <c r="E38" s="43" t="str">
        <f>94+ROUNDDOWN(H29/2,0)</f>
        <v>96</v>
      </c>
      <c r="F38" s="42" t="s">
        <v>47</v>
      </c>
      <c r="G38" s="46" t="s">
        <v>48</v>
      </c>
      <c r="H38" s="45" t="str">
        <f>ROUNDDOWN(E30/2,0)</f>
        <v>85</v>
      </c>
      <c r="I38" s="50" t="s">
        <v>49</v>
      </c>
      <c r="J38" s="51" t="s">
        <v>50</v>
      </c>
      <c r="K38" s="52" t="s">
        <v>51</v>
      </c>
      <c r="L38" s="13"/>
    </row>
    <row r="39">
      <c r="A39" s="40" t="s">
        <v>52</v>
      </c>
      <c r="B39" t="str">
        <f>(4*A29)+G29+ROUNDDOWN(H29/2,0)+C39</f>
        <v>49</v>
      </c>
      <c r="C39" s="41">
        <v>0.0</v>
      </c>
      <c r="D39" s="42" t="s">
        <v>53</v>
      </c>
      <c r="E39" s="43" t="str">
        <f>D29-1</f>
        <v>6</v>
      </c>
      <c r="F39" s="53" t="s">
        <v>314</v>
      </c>
      <c r="G39" s="54" t="s">
        <v>55</v>
      </c>
      <c r="H39" s="45" t="str">
        <f>ROUNDDOWN(E30/2,0)</f>
        <v>85</v>
      </c>
      <c r="I39" s="55" t="s">
        <v>316</v>
      </c>
      <c r="J39" s="66">
        <v>2.0</v>
      </c>
      <c r="K39" s="106">
        <v>25.0</v>
      </c>
      <c r="L39" s="13"/>
    </row>
    <row r="40">
      <c r="A40" s="40" t="s">
        <v>57</v>
      </c>
      <c r="B40" t="str">
        <f>(4*A29)+G29+ROUNDDOWN(H29/2,0)+C40</f>
        <v>49</v>
      </c>
      <c r="C40" s="41">
        <v>0.0</v>
      </c>
      <c r="D40" s="42" t="s">
        <v>58</v>
      </c>
      <c r="E40" s="43" t="str">
        <f>D29-1</f>
        <v>6</v>
      </c>
      <c r="F40" s="57"/>
      <c r="G40" s="33"/>
      <c r="H40" s="33"/>
      <c r="I40" s="58"/>
      <c r="J40" s="28"/>
      <c r="K40" s="59"/>
      <c r="L40" s="13"/>
    </row>
    <row r="41">
      <c r="A41" s="40" t="s">
        <v>59</v>
      </c>
      <c r="B41" t="str">
        <f>(4*A29)+E29+ROUNDDOWN(H29/2,0)+C41</f>
        <v>47</v>
      </c>
      <c r="C41" s="41">
        <v>0.0</v>
      </c>
      <c r="D41" s="60"/>
      <c r="E41" s="43"/>
      <c r="F41" s="60"/>
      <c r="I41" s="58"/>
      <c r="J41" s="28"/>
      <c r="K41" s="59"/>
      <c r="L41" s="13"/>
    </row>
    <row r="42">
      <c r="A42" s="40" t="s">
        <v>60</v>
      </c>
      <c r="B42" t="str">
        <f>(4*A29)+D29+ROUNDDOWN(H29/2,0)+C42</f>
        <v>49</v>
      </c>
      <c r="C42" s="41">
        <v>0.0</v>
      </c>
      <c r="D42" s="60"/>
      <c r="E42" s="43"/>
      <c r="F42" s="60"/>
      <c r="I42" s="58"/>
      <c r="J42" s="28"/>
      <c r="K42" s="59"/>
      <c r="L42" s="13"/>
    </row>
    <row r="43">
      <c r="A43" s="61" t="s">
        <v>61</v>
      </c>
      <c r="B43" s="20" t="str">
        <f>(4*A29)+D29+ROUNDDOWN(H29/2,0)+C43</f>
        <v>49</v>
      </c>
      <c r="C43" s="31">
        <v>0.0</v>
      </c>
      <c r="D43" s="62" t="s">
        <v>62</v>
      </c>
      <c r="E43" s="63" t="str">
        <f>150*A29</f>
        <v>1500</v>
      </c>
      <c r="F43" s="16"/>
      <c r="G43" s="20"/>
      <c r="H43" s="20"/>
      <c r="I43" s="64"/>
      <c r="J43" s="48"/>
      <c r="K43" s="65"/>
      <c r="L43" s="13"/>
    </row>
    <row r="44">
      <c r="A44" s="24" t="s">
        <v>63</v>
      </c>
      <c r="B44" s="66" t="s">
        <v>312</v>
      </c>
      <c r="C44" s="33"/>
      <c r="D44" s="25" t="s">
        <v>65</v>
      </c>
      <c r="E44" s="33"/>
      <c r="F44" s="33"/>
      <c r="G44" s="33"/>
      <c r="H44" s="36"/>
      <c r="I44" s="67" t="s">
        <v>322</v>
      </c>
      <c r="J44" s="33"/>
      <c r="K44" s="23"/>
      <c r="L44" s="13"/>
    </row>
    <row r="45">
      <c r="A45" s="85" t="s">
        <v>324</v>
      </c>
      <c r="B45" s="62" t="s">
        <v>67</v>
      </c>
      <c r="C45" s="69">
        <v>6.0</v>
      </c>
      <c r="D45" s="48"/>
      <c r="E45" s="20"/>
      <c r="F45" s="20"/>
      <c r="G45" s="20"/>
      <c r="H45" s="15"/>
      <c r="I45" s="18"/>
      <c r="J45" s="20"/>
      <c r="K45" s="49"/>
      <c r="L45" s="13"/>
    </row>
    <row r="46">
      <c r="A46" s="24" t="s">
        <v>68</v>
      </c>
      <c r="B46" s="66" t="s">
        <v>108</v>
      </c>
      <c r="C46" s="25" t="s">
        <v>70</v>
      </c>
      <c r="D46" s="25" t="s">
        <v>20</v>
      </c>
      <c r="E46" s="66">
        <v>25.0</v>
      </c>
      <c r="F46" s="25" t="s">
        <v>71</v>
      </c>
      <c r="G46" s="22"/>
      <c r="H46" s="36"/>
      <c r="I46" s="88"/>
      <c r="J46" s="33"/>
      <c r="K46" s="23"/>
      <c r="L46" s="13"/>
    </row>
    <row r="47">
      <c r="A47" s="85" t="s">
        <v>326</v>
      </c>
      <c r="B47" s="69" t="s">
        <v>327</v>
      </c>
      <c r="C47" s="69" t="s">
        <v>115</v>
      </c>
      <c r="D47" s="62" t="s">
        <v>74</v>
      </c>
      <c r="E47" s="69" t="s">
        <v>172</v>
      </c>
      <c r="F47" s="62" t="s">
        <v>75</v>
      </c>
      <c r="G47" s="48"/>
      <c r="H47" s="15"/>
      <c r="I47" s="18"/>
      <c r="J47" s="20"/>
      <c r="K47" s="49"/>
      <c r="L47" s="13"/>
    </row>
    <row r="48">
      <c r="A48" s="24" t="s">
        <v>68</v>
      </c>
      <c r="B48" s="66" t="s">
        <v>108</v>
      </c>
      <c r="C48" s="25" t="s">
        <v>70</v>
      </c>
      <c r="D48" s="25" t="s">
        <v>20</v>
      </c>
      <c r="E48" s="66">
        <v>30.0</v>
      </c>
      <c r="F48" s="25" t="s">
        <v>71</v>
      </c>
      <c r="G48" s="22"/>
      <c r="H48" s="36"/>
      <c r="I48" s="67" t="s">
        <v>328</v>
      </c>
      <c r="J48" s="33"/>
      <c r="K48" s="23"/>
      <c r="L48" s="13"/>
    </row>
    <row r="49">
      <c r="A49" s="112" t="s">
        <v>330</v>
      </c>
      <c r="B49" s="71" t="s">
        <v>321</v>
      </c>
      <c r="C49" s="71" t="s">
        <v>115</v>
      </c>
      <c r="D49" s="3" t="s">
        <v>74</v>
      </c>
      <c r="E49" s="71" t="s">
        <v>172</v>
      </c>
      <c r="F49" s="3" t="s">
        <v>75</v>
      </c>
      <c r="G49" s="71" t="s">
        <v>331</v>
      </c>
      <c r="H49" s="73"/>
      <c r="I49" s="115" t="s">
        <v>334</v>
      </c>
      <c r="J49" s="5"/>
      <c r="K49" s="75"/>
      <c r="L49" s="13"/>
    </row>
    <row r="50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>
      <c r="A51" s="1" t="s">
        <v>336</v>
      </c>
      <c r="B51" s="2"/>
      <c r="C51" s="4" t="s">
        <v>77</v>
      </c>
      <c r="D51" s="77" t="s">
        <v>240</v>
      </c>
      <c r="E51" s="2"/>
      <c r="F51" s="78" t="s">
        <v>337</v>
      </c>
      <c r="G51" s="8"/>
      <c r="H51" s="2"/>
      <c r="I51" s="10" t="s">
        <v>4</v>
      </c>
      <c r="J51" s="11"/>
      <c r="K51" s="12"/>
      <c r="L51" s="13"/>
    </row>
    <row r="52">
      <c r="A52" s="14" t="s">
        <v>338</v>
      </c>
      <c r="B52" s="15"/>
      <c r="C52" s="16"/>
      <c r="D52" s="17"/>
      <c r="E52" s="15"/>
      <c r="F52" s="80" t="s">
        <v>339</v>
      </c>
      <c r="G52" s="20"/>
      <c r="H52" s="15"/>
      <c r="I52" s="113" t="s">
        <v>219</v>
      </c>
      <c r="J52" s="66" t="s">
        <v>220</v>
      </c>
      <c r="K52" s="23"/>
      <c r="L52" s="13"/>
    </row>
    <row r="53">
      <c r="A53" s="24" t="s">
        <v>6</v>
      </c>
      <c r="B53" s="25" t="s">
        <v>7</v>
      </c>
      <c r="C53" s="25" t="s">
        <v>8</v>
      </c>
      <c r="D53" s="25" t="s">
        <v>9</v>
      </c>
      <c r="E53" s="25" t="s">
        <v>10</v>
      </c>
      <c r="F53" s="25" t="s">
        <v>11</v>
      </c>
      <c r="G53" s="25" t="s">
        <v>12</v>
      </c>
      <c r="H53" s="26" t="s">
        <v>13</v>
      </c>
      <c r="I53" s="55" t="s">
        <v>340</v>
      </c>
      <c r="J53" s="82" t="s">
        <v>341</v>
      </c>
      <c r="K53" s="29"/>
      <c r="L53" s="13"/>
    </row>
    <row r="54">
      <c r="A54" s="30">
        <v>16.0</v>
      </c>
      <c r="B54" s="31">
        <v>10.0</v>
      </c>
      <c r="C54" s="31">
        <v>9.0</v>
      </c>
      <c r="D54" s="31">
        <v>10.0</v>
      </c>
      <c r="E54" s="31">
        <v>5.0</v>
      </c>
      <c r="F54" s="31">
        <v>5.0</v>
      </c>
      <c r="G54" s="31">
        <v>8.0</v>
      </c>
      <c r="H54" s="32">
        <v>5.0</v>
      </c>
      <c r="I54" s="83" t="s">
        <v>342</v>
      </c>
      <c r="J54" s="82" t="s">
        <v>343</v>
      </c>
      <c r="K54" s="29"/>
      <c r="L54" s="13"/>
    </row>
    <row r="55">
      <c r="A55" s="24" t="s">
        <v>14</v>
      </c>
      <c r="B55" s="33" t="str">
        <f>(4*A54)+E54+ROUNDDOWN(H54/2,0)+C55</f>
        <v>71</v>
      </c>
      <c r="C55" s="34">
        <v>0.0</v>
      </c>
      <c r="D55" s="35" t="s">
        <v>15</v>
      </c>
      <c r="E55" s="36" t="str">
        <f>200+(A54*3)+200</f>
        <v>448</v>
      </c>
      <c r="F55" s="37" t="s">
        <v>16</v>
      </c>
      <c r="G55" s="38" t="s">
        <v>17</v>
      </c>
      <c r="H55" s="39" t="s">
        <v>18</v>
      </c>
      <c r="I55" s="83" t="s">
        <v>346</v>
      </c>
      <c r="J55" s="82" t="s">
        <v>348</v>
      </c>
      <c r="K55" s="29"/>
      <c r="L55" s="13"/>
    </row>
    <row r="56">
      <c r="A56" s="40" t="s">
        <v>19</v>
      </c>
      <c r="B56" t="str">
        <f>(4*A54)+D54+ROUNDDOWN(H54/2,0)+C56</f>
        <v>76</v>
      </c>
      <c r="C56" s="41">
        <v>0.0</v>
      </c>
      <c r="D56" s="42" t="s">
        <v>20</v>
      </c>
      <c r="E56" s="43" t="str">
        <f>75+(G54*3)+(30*G66)</f>
        <v>219</v>
      </c>
      <c r="F56" s="35" t="s">
        <v>21</v>
      </c>
      <c r="G56" s="44" t="s">
        <v>22</v>
      </c>
      <c r="H56" s="45" t="str">
        <f>ROUNDDOWN((E55/2)/G66,0)</f>
        <v>56</v>
      </c>
      <c r="I56" s="83" t="s">
        <v>351</v>
      </c>
      <c r="J56" s="82" t="s">
        <v>352</v>
      </c>
      <c r="K56" s="29"/>
      <c r="L56" s="13"/>
    </row>
    <row r="57">
      <c r="A57" s="40" t="s">
        <v>23</v>
      </c>
      <c r="B57" t="str">
        <f>(4*A54)+C54+ROUNDDOWN(H54/2,0)+C57</f>
        <v>75</v>
      </c>
      <c r="C57" s="41">
        <v>0.0</v>
      </c>
      <c r="D57" s="42" t="s">
        <v>24</v>
      </c>
      <c r="E57" s="43" t="str">
        <f>MROUND((D54+(G54*2))*2.5,5)</f>
        <v>65</v>
      </c>
      <c r="F57" s="42" t="s">
        <v>25</v>
      </c>
      <c r="G57" s="46" t="s">
        <v>26</v>
      </c>
      <c r="H57" s="45" t="str">
        <f>ROUNDDOWN(E55/2,0)</f>
        <v>224</v>
      </c>
      <c r="I57" s="27"/>
      <c r="J57" s="28"/>
      <c r="K57" s="29"/>
      <c r="L57" s="13"/>
    </row>
    <row r="58">
      <c r="A58" s="40" t="s">
        <v>27</v>
      </c>
      <c r="B58" t="str">
        <f>(4*A54)+C54+ROUNDDOWN(H54/2,0)+C58</f>
        <v>75</v>
      </c>
      <c r="C58" s="41">
        <v>0.0</v>
      </c>
      <c r="D58" s="42" t="s">
        <v>28</v>
      </c>
      <c r="E58" s="43" t="str">
        <f>ROUNDUP(F54/2,0)</f>
        <v>3</v>
      </c>
      <c r="F58" s="42" t="s">
        <v>29</v>
      </c>
      <c r="G58" s="46">
        <v>0.0</v>
      </c>
      <c r="H58" s="45" t="str">
        <f>ROUNDDOWN(E55/2,0)</f>
        <v>224</v>
      </c>
      <c r="I58" s="83" t="s">
        <v>353</v>
      </c>
      <c r="J58" s="28"/>
      <c r="K58" s="29"/>
      <c r="L58" s="13"/>
    </row>
    <row r="59">
      <c r="A59" s="40" t="s">
        <v>30</v>
      </c>
      <c r="B59" t="str">
        <f>(4*A54)+C54+ROUNDDOWN(H54/2,0)+C59</f>
        <v>75</v>
      </c>
      <c r="C59" s="41">
        <v>0.0</v>
      </c>
      <c r="D59" s="42" t="s">
        <v>31</v>
      </c>
      <c r="E59" s="43" t="str">
        <f>ROUNDUP(D54/2,0)</f>
        <v>5</v>
      </c>
      <c r="F59" s="42" t="s">
        <v>32</v>
      </c>
      <c r="G59" s="46">
        <v>0.0</v>
      </c>
      <c r="H59" s="45" t="str">
        <f>ROUNDDOWN(E55/2,0)</f>
        <v>224</v>
      </c>
      <c r="I59" s="83" t="s">
        <v>354</v>
      </c>
      <c r="J59" s="82" t="s">
        <v>355</v>
      </c>
      <c r="K59" s="29"/>
      <c r="L59" s="13"/>
    </row>
    <row r="60">
      <c r="A60" s="40" t="s">
        <v>33</v>
      </c>
      <c r="B60" t="str">
        <f>(4*A54)+F54+ROUNDDOWN(H54/2,0)+C60</f>
        <v>71</v>
      </c>
      <c r="C60" s="41">
        <v>0.0</v>
      </c>
      <c r="D60" s="42" t="s">
        <v>34</v>
      </c>
      <c r="E60" s="43" t="str">
        <f>((30+(D54*3)+(F54*3))+((D54+F54)*A54))</f>
        <v>315</v>
      </c>
      <c r="F60" s="42" t="s">
        <v>35</v>
      </c>
      <c r="G60" s="46" t="s">
        <v>36</v>
      </c>
      <c r="H60" s="45" t="str">
        <f>ROUNDDOWN(E55/2,0)</f>
        <v>224</v>
      </c>
      <c r="I60" s="83" t="s">
        <v>356</v>
      </c>
      <c r="J60" s="82" t="s">
        <v>357</v>
      </c>
      <c r="K60" s="29"/>
      <c r="L60" s="13"/>
    </row>
    <row r="61">
      <c r="A61" s="40" t="s">
        <v>37</v>
      </c>
      <c r="B61" t="str">
        <f>(4*A54)+B54+ROUNDDOWN(H54/2,0)+C61</f>
        <v>76</v>
      </c>
      <c r="C61" s="41">
        <v>0.0</v>
      </c>
      <c r="D61" s="42" t="s">
        <v>38</v>
      </c>
      <c r="E61" s="41">
        <v>3.0</v>
      </c>
      <c r="F61" s="42" t="s">
        <v>39</v>
      </c>
      <c r="G61" s="46" t="s">
        <v>40</v>
      </c>
      <c r="H61" s="45" t="str">
        <f>ROUNDDOWN(E55/2,0)</f>
        <v>224</v>
      </c>
      <c r="I61" s="27"/>
      <c r="J61" s="28"/>
      <c r="K61" s="29"/>
      <c r="L61" s="13"/>
    </row>
    <row r="62">
      <c r="A62" s="40" t="s">
        <v>41</v>
      </c>
      <c r="B62" t="str">
        <f>(4*A54)+F54+ROUNDDOWN(H54/2,0)+C62</f>
        <v>71</v>
      </c>
      <c r="C62" s="41">
        <v>0.0</v>
      </c>
      <c r="D62" s="42" t="s">
        <v>42</v>
      </c>
      <c r="E62" s="43" t="str">
        <f>H54</f>
        <v>5</v>
      </c>
      <c r="F62" s="42" t="s">
        <v>43</v>
      </c>
      <c r="G62" s="46" t="s">
        <v>44</v>
      </c>
      <c r="H62" s="45" t="str">
        <f>ROUNDDOWN(E55/2,0)</f>
        <v>224</v>
      </c>
      <c r="I62" s="47"/>
      <c r="J62" s="48"/>
      <c r="K62" s="49"/>
      <c r="L62" s="13"/>
    </row>
    <row r="63">
      <c r="A63" s="40" t="s">
        <v>45</v>
      </c>
      <c r="B63" t="str">
        <f>(4*A54)+F54+ROUNDDOWN(H54/2,0)+C63</f>
        <v>71</v>
      </c>
      <c r="C63" s="41">
        <v>0.0</v>
      </c>
      <c r="D63" s="42" t="s">
        <v>46</v>
      </c>
      <c r="E63" s="43" t="str">
        <f>94+ROUNDDOWN(H54/2,0)</f>
        <v>96</v>
      </c>
      <c r="F63" s="42" t="s">
        <v>47</v>
      </c>
      <c r="G63" s="46" t="s">
        <v>48</v>
      </c>
      <c r="H63" s="45" t="str">
        <f>ROUNDDOWN(E55/2,0)</f>
        <v>224</v>
      </c>
      <c r="I63" s="50" t="s">
        <v>49</v>
      </c>
      <c r="J63" s="51" t="s">
        <v>50</v>
      </c>
      <c r="K63" s="52" t="s">
        <v>51</v>
      </c>
      <c r="L63" s="13"/>
    </row>
    <row r="64">
      <c r="A64" s="40" t="s">
        <v>52</v>
      </c>
      <c r="B64" t="str">
        <f>(4*A54)+G54+ROUNDDOWN(H54/2,0)+C64</f>
        <v>74</v>
      </c>
      <c r="C64" s="41">
        <v>0.0</v>
      </c>
      <c r="D64" s="42" t="s">
        <v>53</v>
      </c>
      <c r="E64" s="43" t="str">
        <f>D54-1</f>
        <v>9</v>
      </c>
      <c r="F64" s="53" t="s">
        <v>21</v>
      </c>
      <c r="G64" s="54" t="s">
        <v>55</v>
      </c>
      <c r="H64" s="45" t="str">
        <f>ROUNDDOWN((E55/2)/G66,0)</f>
        <v>56</v>
      </c>
      <c r="I64" s="21"/>
      <c r="J64" s="22"/>
      <c r="K64" s="56"/>
      <c r="L64" s="13"/>
    </row>
    <row r="65">
      <c r="A65" s="40" t="s">
        <v>57</v>
      </c>
      <c r="B65" t="str">
        <f>(4*A54)+G54+ROUNDDOWN(H54/2,0)+C65</f>
        <v>74</v>
      </c>
      <c r="C65" s="41">
        <v>0.0</v>
      </c>
      <c r="D65" s="42" t="s">
        <v>58</v>
      </c>
      <c r="E65" s="43" t="str">
        <f>D54-1</f>
        <v>9</v>
      </c>
      <c r="F65" s="57"/>
      <c r="G65" s="33"/>
      <c r="H65" s="33"/>
      <c r="I65" s="58"/>
      <c r="J65" s="28"/>
      <c r="K65" s="59"/>
      <c r="L65" s="13"/>
    </row>
    <row r="66">
      <c r="A66" s="40" t="s">
        <v>59</v>
      </c>
      <c r="B66" t="str">
        <f>(4*A54)+E54+ROUNDDOWN(H54/2,0)+C66</f>
        <v>71</v>
      </c>
      <c r="C66" s="41">
        <v>0.0</v>
      </c>
      <c r="D66" s="60"/>
      <c r="E66" s="43"/>
      <c r="F66" s="42" t="s">
        <v>361</v>
      </c>
      <c r="G66" s="91">
        <v>4.0</v>
      </c>
      <c r="I66" s="58"/>
      <c r="J66" s="28"/>
      <c r="K66" s="59"/>
      <c r="L66" s="13"/>
    </row>
    <row r="67">
      <c r="A67" s="40" t="s">
        <v>60</v>
      </c>
      <c r="B67" t="str">
        <f>(4*A54)+D54+ROUNDDOWN(H54/2,0)+C67</f>
        <v>91</v>
      </c>
      <c r="C67" s="41">
        <v>15.0</v>
      </c>
      <c r="D67" s="60"/>
      <c r="E67" s="43"/>
      <c r="F67" s="60"/>
      <c r="I67" s="58"/>
      <c r="J67" s="28"/>
      <c r="K67" s="59"/>
      <c r="L67" s="13"/>
    </row>
    <row r="68">
      <c r="A68" s="61" t="s">
        <v>61</v>
      </c>
      <c r="B68" s="20" t="str">
        <f>(4*A54)+D54+ROUNDDOWN(H54/2,0)+C68</f>
        <v>91</v>
      </c>
      <c r="C68" s="31">
        <v>15.0</v>
      </c>
      <c r="D68" s="62" t="s">
        <v>62</v>
      </c>
      <c r="E68" s="63" t="str">
        <f>100*A54</f>
        <v>1600</v>
      </c>
      <c r="F68" s="16"/>
      <c r="G68" s="20"/>
      <c r="H68" s="20"/>
      <c r="I68" s="64"/>
      <c r="J68" s="48"/>
      <c r="K68" s="65"/>
      <c r="L68" s="13"/>
    </row>
    <row r="69">
      <c r="A69" s="24" t="s">
        <v>63</v>
      </c>
      <c r="B69" s="66" t="s">
        <v>312</v>
      </c>
      <c r="C69" s="33"/>
      <c r="D69" s="25" t="s">
        <v>65</v>
      </c>
      <c r="E69" s="33"/>
      <c r="F69" s="33"/>
      <c r="G69" s="33"/>
      <c r="H69" s="36"/>
      <c r="I69" s="67" t="s">
        <v>66</v>
      </c>
      <c r="J69" s="33"/>
      <c r="K69" s="23"/>
      <c r="L69" s="13"/>
    </row>
    <row r="70">
      <c r="A70" s="85" t="s">
        <v>324</v>
      </c>
      <c r="B70" s="62" t="s">
        <v>67</v>
      </c>
      <c r="C70" s="69">
        <v>16.0</v>
      </c>
      <c r="D70" s="48"/>
      <c r="E70" s="20"/>
      <c r="F70" s="20"/>
      <c r="G70" s="20"/>
      <c r="H70" s="15"/>
      <c r="I70" s="18"/>
      <c r="J70" s="20"/>
      <c r="K70" s="49"/>
      <c r="L70" s="13"/>
    </row>
    <row r="71">
      <c r="A71" s="24" t="s">
        <v>68</v>
      </c>
      <c r="B71" s="66" t="s">
        <v>249</v>
      </c>
      <c r="C71" s="25" t="s">
        <v>70</v>
      </c>
      <c r="D71" s="25" t="s">
        <v>20</v>
      </c>
      <c r="E71" s="66">
        <v>20.0</v>
      </c>
      <c r="F71" s="25" t="s">
        <v>71</v>
      </c>
      <c r="G71" s="22"/>
      <c r="H71" s="36"/>
      <c r="I71" s="67" t="s">
        <v>365</v>
      </c>
      <c r="J71" s="33"/>
      <c r="K71" s="23"/>
      <c r="L71" s="13"/>
    </row>
    <row r="72">
      <c r="A72" s="85" t="s">
        <v>320</v>
      </c>
      <c r="B72" s="69" t="s">
        <v>366</v>
      </c>
      <c r="C72" s="69" t="s">
        <v>171</v>
      </c>
      <c r="D72" s="62" t="s">
        <v>74</v>
      </c>
      <c r="E72" s="48"/>
      <c r="F72" s="62" t="s">
        <v>75</v>
      </c>
      <c r="G72" s="48"/>
      <c r="H72" s="15"/>
      <c r="I72" s="18"/>
      <c r="J72" s="20"/>
      <c r="K72" s="49"/>
      <c r="L72" s="13"/>
    </row>
    <row r="73">
      <c r="A73" s="24" t="s">
        <v>68</v>
      </c>
      <c r="B73" s="66" t="s">
        <v>249</v>
      </c>
      <c r="C73" s="25" t="s">
        <v>70</v>
      </c>
      <c r="D73" s="25" t="s">
        <v>20</v>
      </c>
      <c r="E73" s="66">
        <v>40.0</v>
      </c>
      <c r="F73" s="25" t="s">
        <v>71</v>
      </c>
      <c r="G73" s="22"/>
      <c r="H73" s="36"/>
      <c r="I73" s="88"/>
      <c r="J73" s="33"/>
      <c r="K73" s="23"/>
      <c r="L73" s="13"/>
    </row>
    <row r="74">
      <c r="A74" s="112" t="s">
        <v>369</v>
      </c>
      <c r="B74" s="71" t="s">
        <v>303</v>
      </c>
      <c r="C74" s="71" t="s">
        <v>171</v>
      </c>
      <c r="D74" s="3" t="s">
        <v>74</v>
      </c>
      <c r="E74" s="72"/>
      <c r="F74" s="3" t="s">
        <v>75</v>
      </c>
      <c r="G74" s="72"/>
      <c r="H74" s="73"/>
      <c r="I74" s="74"/>
      <c r="J74" s="5"/>
      <c r="K74" s="75"/>
      <c r="L74" s="13"/>
    </row>
    <row r="75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</row>
    <row r="76">
      <c r="A76" s="1" t="s">
        <v>372</v>
      </c>
      <c r="B76" s="2"/>
      <c r="C76" s="4" t="s">
        <v>77</v>
      </c>
      <c r="D76" s="77" t="s">
        <v>118</v>
      </c>
      <c r="E76" s="2"/>
      <c r="F76" s="78" t="s">
        <v>373</v>
      </c>
      <c r="G76" s="8"/>
      <c r="H76" s="2"/>
      <c r="I76" s="10" t="s">
        <v>4</v>
      </c>
      <c r="J76" s="11"/>
      <c r="K76" s="12"/>
      <c r="L76" s="13"/>
    </row>
    <row r="77">
      <c r="A77" s="14" t="s">
        <v>338</v>
      </c>
      <c r="B77" s="15"/>
      <c r="C77" s="16"/>
      <c r="D77" s="17"/>
      <c r="E77" s="15"/>
      <c r="F77" s="80" t="s">
        <v>376</v>
      </c>
      <c r="G77" s="20"/>
      <c r="H77" s="15"/>
      <c r="I77" s="113" t="s">
        <v>219</v>
      </c>
      <c r="J77" s="66" t="s">
        <v>220</v>
      </c>
      <c r="K77" s="23"/>
      <c r="L77" s="13"/>
    </row>
    <row r="78">
      <c r="A78" s="24" t="s">
        <v>6</v>
      </c>
      <c r="B78" s="25" t="s">
        <v>7</v>
      </c>
      <c r="C78" s="25" t="s">
        <v>8</v>
      </c>
      <c r="D78" s="25" t="s">
        <v>9</v>
      </c>
      <c r="E78" s="25" t="s">
        <v>10</v>
      </c>
      <c r="F78" s="25" t="s">
        <v>11</v>
      </c>
      <c r="G78" s="25" t="s">
        <v>12</v>
      </c>
      <c r="H78" s="26" t="s">
        <v>13</v>
      </c>
      <c r="I78" s="55" t="s">
        <v>227</v>
      </c>
      <c r="J78" s="82" t="s">
        <v>377</v>
      </c>
      <c r="K78" s="29"/>
      <c r="L78" s="13"/>
    </row>
    <row r="79">
      <c r="A79" s="30">
        <v>20.0</v>
      </c>
      <c r="B79" s="31">
        <v>6.0</v>
      </c>
      <c r="C79" s="31">
        <v>8.0</v>
      </c>
      <c r="D79" s="31">
        <v>6.0</v>
      </c>
      <c r="E79" s="31">
        <v>5.0</v>
      </c>
      <c r="F79" s="31">
        <v>5.0</v>
      </c>
      <c r="G79" s="31">
        <v>7.0</v>
      </c>
      <c r="H79" s="32">
        <v>5.0</v>
      </c>
      <c r="I79" s="83" t="s">
        <v>378</v>
      </c>
      <c r="J79" s="82" t="s">
        <v>379</v>
      </c>
      <c r="K79" s="29"/>
      <c r="L79" s="13"/>
    </row>
    <row r="80">
      <c r="A80" s="24" t="s">
        <v>14</v>
      </c>
      <c r="B80" s="33" t="str">
        <f>(4*A79)+E79+ROUNDDOWN(H79/2,0)+C80</f>
        <v>87</v>
      </c>
      <c r="C80" s="34">
        <v>0.0</v>
      </c>
      <c r="D80" s="35" t="s">
        <v>15</v>
      </c>
      <c r="E80" s="36" t="str">
        <f>50+(A79*3) + 150</f>
        <v>260</v>
      </c>
      <c r="F80" s="37" t="s">
        <v>16</v>
      </c>
      <c r="G80" s="38" t="s">
        <v>17</v>
      </c>
      <c r="H80" s="39" t="s">
        <v>18</v>
      </c>
      <c r="I80" s="83" t="s">
        <v>380</v>
      </c>
      <c r="J80" s="82" t="s">
        <v>381</v>
      </c>
      <c r="K80" s="29"/>
      <c r="L80" s="13"/>
    </row>
    <row r="81">
      <c r="A81" s="40" t="s">
        <v>19</v>
      </c>
      <c r="B81" t="str">
        <f>(4*A79)+D79+ROUNDDOWN(H79/2,0)+C81</f>
        <v>88</v>
      </c>
      <c r="C81" s="41">
        <v>0.0</v>
      </c>
      <c r="D81" s="42" t="s">
        <v>20</v>
      </c>
      <c r="E81" s="43" t="str">
        <f>25+(G79*3)</f>
        <v>46</v>
      </c>
      <c r="F81" s="35" t="s">
        <v>21</v>
      </c>
      <c r="G81" s="44" t="s">
        <v>22</v>
      </c>
      <c r="H81" s="45" t="str">
        <f>ROUNDDOWN(E80/2,0)</f>
        <v>130</v>
      </c>
      <c r="I81" s="83" t="s">
        <v>304</v>
      </c>
      <c r="J81" s="82" t="s">
        <v>382</v>
      </c>
      <c r="K81" s="29"/>
      <c r="L81" s="13"/>
    </row>
    <row r="82">
      <c r="A82" s="40" t="s">
        <v>23</v>
      </c>
      <c r="B82" t="str">
        <f>(4*A79)+C79+ROUNDDOWN(H79/2,0)+C82</f>
        <v>90</v>
      </c>
      <c r="C82" s="41">
        <v>0.0</v>
      </c>
      <c r="D82" s="42" t="s">
        <v>24</v>
      </c>
      <c r="E82" s="43" t="str">
        <f>MROUND((D79+(G79*2))*2.5,5)</f>
        <v>50</v>
      </c>
      <c r="F82" s="42" t="s">
        <v>25</v>
      </c>
      <c r="G82" s="46" t="s">
        <v>94</v>
      </c>
      <c r="H82" s="45" t="str">
        <f>ROUNDDOWN(E80/2,0)</f>
        <v>130</v>
      </c>
      <c r="I82" s="83" t="s">
        <v>383</v>
      </c>
      <c r="J82" s="82" t="s">
        <v>384</v>
      </c>
      <c r="K82" s="29"/>
      <c r="L82" s="13"/>
    </row>
    <row r="83">
      <c r="A83" s="40" t="s">
        <v>27</v>
      </c>
      <c r="B83" t="str">
        <f>(4*A79)+C79+ROUNDDOWN(H79/2,0)+C83</f>
        <v>90</v>
      </c>
      <c r="C83" s="41">
        <v>0.0</v>
      </c>
      <c r="D83" s="42" t="s">
        <v>28</v>
      </c>
      <c r="E83" s="43" t="str">
        <f>ROUNDUP(F79/2,0)</f>
        <v>3</v>
      </c>
      <c r="F83" s="42" t="s">
        <v>29</v>
      </c>
      <c r="G83" s="46" t="s">
        <v>40</v>
      </c>
      <c r="H83" s="45" t="str">
        <f>ROUNDDOWN(E80/2,0)</f>
        <v>130</v>
      </c>
      <c r="I83" s="27"/>
      <c r="J83" s="28"/>
      <c r="K83" s="29"/>
      <c r="L83" s="13"/>
    </row>
    <row r="84">
      <c r="A84" s="40" t="s">
        <v>30</v>
      </c>
      <c r="B84" t="str">
        <f>(4*A79)+C79+ROUNDDOWN(H79/2,0)+C84</f>
        <v>90</v>
      </c>
      <c r="C84" s="41">
        <v>0.0</v>
      </c>
      <c r="D84" s="42" t="s">
        <v>31</v>
      </c>
      <c r="E84" s="43" t="str">
        <f>ROUNDUP(D79/2,0)</f>
        <v>3</v>
      </c>
      <c r="F84" s="42" t="s">
        <v>32</v>
      </c>
      <c r="G84" s="46" t="s">
        <v>44</v>
      </c>
      <c r="H84" s="45" t="str">
        <f>ROUNDDOWN(E80/2,0)</f>
        <v>130</v>
      </c>
      <c r="I84" s="27"/>
      <c r="J84" s="28"/>
      <c r="K84" s="29"/>
      <c r="L84" s="13"/>
    </row>
    <row r="85">
      <c r="A85" s="40" t="s">
        <v>33</v>
      </c>
      <c r="B85" t="str">
        <f>(4*A79)+F79+ROUNDDOWN(H79/2,0)+C85</f>
        <v>87</v>
      </c>
      <c r="C85" s="41">
        <v>0.0</v>
      </c>
      <c r="D85" s="42" t="s">
        <v>34</v>
      </c>
      <c r="E85" s="43" t="str">
        <f>((30+(F79*3))+((D79+F79)*A79))</f>
        <v>265</v>
      </c>
      <c r="F85" s="42" t="s">
        <v>35</v>
      </c>
      <c r="G85" s="46">
        <v>0.0</v>
      </c>
      <c r="H85" s="45" t="str">
        <f>ROUNDDOWN(E80/2,0)</f>
        <v>130</v>
      </c>
      <c r="I85" s="27"/>
      <c r="J85" s="28"/>
      <c r="K85" s="29"/>
      <c r="L85" s="13"/>
    </row>
    <row r="86">
      <c r="A86" s="40" t="s">
        <v>37</v>
      </c>
      <c r="B86" t="str">
        <f>(4*A79)+B79+ROUNDDOWN(H79/2,0)+C86</f>
        <v>88</v>
      </c>
      <c r="C86" s="41">
        <v>0.0</v>
      </c>
      <c r="D86" s="42" t="s">
        <v>38</v>
      </c>
      <c r="E86" s="41">
        <v>0.0</v>
      </c>
      <c r="F86" s="42" t="s">
        <v>39</v>
      </c>
      <c r="G86" s="46">
        <v>0.0</v>
      </c>
      <c r="H86" s="45" t="str">
        <f>ROUNDDOWN(E80/2,0)</f>
        <v>130</v>
      </c>
      <c r="I86" s="27"/>
      <c r="J86" s="28"/>
      <c r="K86" s="29"/>
      <c r="L86" s="13"/>
    </row>
    <row r="87">
      <c r="A87" s="40" t="s">
        <v>41</v>
      </c>
      <c r="B87" t="str">
        <f>(4*A79)+F79+ROUNDDOWN(H79/2,0)+C87</f>
        <v>87</v>
      </c>
      <c r="C87" s="41">
        <v>0.0</v>
      </c>
      <c r="D87" s="42" t="s">
        <v>42</v>
      </c>
      <c r="E87" s="43" t="str">
        <f>H79</f>
        <v>5</v>
      </c>
      <c r="F87" s="42" t="s">
        <v>43</v>
      </c>
      <c r="G87" s="46" t="s">
        <v>238</v>
      </c>
      <c r="H87" s="45" t="str">
        <f>ROUNDDOWN(E80/2,0)</f>
        <v>130</v>
      </c>
      <c r="I87" s="47"/>
      <c r="J87" s="48"/>
      <c r="K87" s="49"/>
      <c r="L87" s="13"/>
    </row>
    <row r="88">
      <c r="A88" s="40" t="s">
        <v>45</v>
      </c>
      <c r="B88" t="str">
        <f>(4*A79)+F79+ROUNDDOWN(H79/2,0)+C88</f>
        <v>87</v>
      </c>
      <c r="C88" s="41">
        <v>0.0</v>
      </c>
      <c r="D88" s="42" t="s">
        <v>46</v>
      </c>
      <c r="E88" s="43" t="str">
        <f>94+ROUNDDOWN(H79/2,0)</f>
        <v>96</v>
      </c>
      <c r="F88" s="42" t="s">
        <v>47</v>
      </c>
      <c r="G88" s="46" t="s">
        <v>99</v>
      </c>
      <c r="H88" s="45" t="str">
        <f>ROUNDDOWN(E80/2,0)</f>
        <v>130</v>
      </c>
      <c r="I88" s="50" t="s">
        <v>49</v>
      </c>
      <c r="J88" s="51" t="s">
        <v>50</v>
      </c>
      <c r="K88" s="52" t="s">
        <v>51</v>
      </c>
      <c r="L88" s="13"/>
    </row>
    <row r="89">
      <c r="A89" s="40" t="s">
        <v>52</v>
      </c>
      <c r="B89" t="str">
        <f>(4*A79)+G79+ROUNDDOWN(H79/2,0)+C89</f>
        <v>89</v>
      </c>
      <c r="C89" s="41">
        <v>0.0</v>
      </c>
      <c r="D89" s="42" t="s">
        <v>53</v>
      </c>
      <c r="E89" s="43" t="str">
        <f>D79-1</f>
        <v>5</v>
      </c>
      <c r="F89" s="53" t="s">
        <v>21</v>
      </c>
      <c r="G89" s="84"/>
      <c r="H89" s="45"/>
      <c r="I89" s="21"/>
      <c r="J89" s="22"/>
      <c r="K89" s="56"/>
      <c r="L89" s="13"/>
    </row>
    <row r="90">
      <c r="A90" s="40" t="s">
        <v>57</v>
      </c>
      <c r="B90" t="str">
        <f>(4*A79)+G79+ROUNDDOWN(H79/2,0)+C90</f>
        <v>104</v>
      </c>
      <c r="C90" s="41">
        <v>15.0</v>
      </c>
      <c r="D90" s="42" t="s">
        <v>58</v>
      </c>
      <c r="E90" s="43" t="str">
        <f>D79-1</f>
        <v>5</v>
      </c>
      <c r="F90" s="57"/>
      <c r="G90" s="33"/>
      <c r="H90" s="33"/>
      <c r="I90" s="58"/>
      <c r="J90" s="28"/>
      <c r="K90" s="59"/>
      <c r="L90" s="13"/>
    </row>
    <row r="91">
      <c r="A91" s="40" t="s">
        <v>59</v>
      </c>
      <c r="B91" t="str">
        <f>(4*A79)+E79+ROUNDDOWN(H79/2,0)+C91</f>
        <v>87</v>
      </c>
      <c r="C91" s="41">
        <v>0.0</v>
      </c>
      <c r="D91" s="60"/>
      <c r="E91" s="43"/>
      <c r="F91" s="60"/>
      <c r="I91" s="58"/>
      <c r="J91" s="28"/>
      <c r="K91" s="59"/>
      <c r="L91" s="13"/>
    </row>
    <row r="92">
      <c r="A92" s="40" t="s">
        <v>60</v>
      </c>
      <c r="B92" t="str">
        <f>(4*A79)+D79+ROUNDDOWN(H79/2,0)+C92</f>
        <v>88</v>
      </c>
      <c r="C92" s="41">
        <v>0.0</v>
      </c>
      <c r="D92" s="60"/>
      <c r="E92" s="43"/>
      <c r="F92" s="60"/>
      <c r="I92" s="58"/>
      <c r="J92" s="28"/>
      <c r="K92" s="59"/>
      <c r="L92" s="13"/>
    </row>
    <row r="93">
      <c r="A93" s="61" t="s">
        <v>61</v>
      </c>
      <c r="B93" s="20" t="str">
        <f>(4*A79)+D79+ROUNDDOWN(H79/2,0)+C93</f>
        <v>103</v>
      </c>
      <c r="C93" s="31">
        <v>15.0</v>
      </c>
      <c r="D93" s="62" t="s">
        <v>62</v>
      </c>
      <c r="E93" s="63" t="str">
        <f>100*A79</f>
        <v>2000</v>
      </c>
      <c r="F93" s="16"/>
      <c r="G93" s="20"/>
      <c r="H93" s="20"/>
      <c r="I93" s="64"/>
      <c r="J93" s="48"/>
      <c r="K93" s="65"/>
      <c r="L93" s="13"/>
    </row>
    <row r="94">
      <c r="A94" s="24" t="s">
        <v>63</v>
      </c>
      <c r="B94" s="66" t="s">
        <v>312</v>
      </c>
      <c r="C94" s="33"/>
      <c r="D94" s="25" t="s">
        <v>65</v>
      </c>
      <c r="E94" s="33"/>
      <c r="F94" s="33"/>
      <c r="G94" s="33"/>
      <c r="H94" s="36"/>
      <c r="I94" s="88"/>
      <c r="J94" s="33"/>
      <c r="K94" s="23"/>
      <c r="L94" s="13"/>
    </row>
    <row r="95">
      <c r="A95" s="85" t="s">
        <v>324</v>
      </c>
      <c r="B95" s="62" t="s">
        <v>67</v>
      </c>
      <c r="C95" s="69">
        <v>12.0</v>
      </c>
      <c r="D95" s="48"/>
      <c r="E95" s="20"/>
      <c r="F95" s="20"/>
      <c r="G95" s="20"/>
      <c r="H95" s="15"/>
      <c r="I95" s="18"/>
      <c r="J95" s="20"/>
      <c r="K95" s="49"/>
      <c r="L95" s="13"/>
    </row>
    <row r="96">
      <c r="A96" s="24" t="s">
        <v>68</v>
      </c>
      <c r="B96" s="66" t="s">
        <v>249</v>
      </c>
      <c r="C96" s="25" t="s">
        <v>70</v>
      </c>
      <c r="D96" s="25" t="s">
        <v>20</v>
      </c>
      <c r="E96" s="66">
        <v>15.0</v>
      </c>
      <c r="F96" s="25" t="s">
        <v>71</v>
      </c>
      <c r="G96" s="22"/>
      <c r="H96" s="36"/>
      <c r="I96" s="88"/>
      <c r="J96" s="33"/>
      <c r="K96" s="23"/>
      <c r="L96" s="13"/>
    </row>
    <row r="97">
      <c r="A97" s="85" t="s">
        <v>320</v>
      </c>
      <c r="B97" s="69" t="s">
        <v>366</v>
      </c>
      <c r="C97" s="69" t="s">
        <v>171</v>
      </c>
      <c r="D97" s="62" t="s">
        <v>74</v>
      </c>
      <c r="E97" s="48"/>
      <c r="F97" s="62" t="s">
        <v>75</v>
      </c>
      <c r="G97" s="48"/>
      <c r="H97" s="15"/>
      <c r="I97" s="18"/>
      <c r="J97" s="20"/>
      <c r="K97" s="49"/>
      <c r="L97" s="13"/>
    </row>
    <row r="98">
      <c r="A98" s="24" t="s">
        <v>68</v>
      </c>
      <c r="B98" s="66" t="s">
        <v>249</v>
      </c>
      <c r="C98" s="25" t="s">
        <v>70</v>
      </c>
      <c r="D98" s="25" t="s">
        <v>20</v>
      </c>
      <c r="E98" s="66">
        <v>20.0</v>
      </c>
      <c r="F98" s="25" t="s">
        <v>71</v>
      </c>
      <c r="G98" s="22"/>
      <c r="H98" s="36"/>
      <c r="I98" s="88"/>
      <c r="J98" s="33"/>
      <c r="K98" s="23"/>
      <c r="L98" s="13"/>
    </row>
    <row r="99">
      <c r="A99" s="112" t="s">
        <v>390</v>
      </c>
      <c r="B99" s="71" t="s">
        <v>303</v>
      </c>
      <c r="C99" s="71" t="s">
        <v>171</v>
      </c>
      <c r="D99" s="3" t="s">
        <v>74</v>
      </c>
      <c r="E99" s="72"/>
      <c r="F99" s="3" t="s">
        <v>75</v>
      </c>
      <c r="G99" s="72"/>
      <c r="H99" s="73"/>
      <c r="I99" s="74"/>
      <c r="J99" s="5"/>
      <c r="K99" s="75"/>
      <c r="L99" s="13"/>
    </row>
    <row r="100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</row>
    <row r="101">
      <c r="A101" s="1" t="s">
        <v>397</v>
      </c>
      <c r="B101" s="2"/>
      <c r="C101" s="4" t="s">
        <v>3</v>
      </c>
      <c r="D101" s="77" t="s">
        <v>78</v>
      </c>
      <c r="E101" s="2"/>
      <c r="F101" s="78" t="s">
        <v>217</v>
      </c>
      <c r="G101" s="8"/>
      <c r="H101" s="2"/>
      <c r="I101" s="10" t="s">
        <v>4</v>
      </c>
      <c r="J101" s="11"/>
      <c r="K101" s="12"/>
      <c r="L101" s="13"/>
    </row>
    <row r="102">
      <c r="A102" s="14" t="s">
        <v>5</v>
      </c>
      <c r="B102" s="15"/>
      <c r="C102" s="16"/>
      <c r="D102" s="17"/>
      <c r="E102" s="15"/>
      <c r="F102" s="80" t="s">
        <v>401</v>
      </c>
      <c r="G102" s="20"/>
      <c r="H102" s="15"/>
      <c r="I102" s="113" t="s">
        <v>219</v>
      </c>
      <c r="J102" s="66" t="s">
        <v>220</v>
      </c>
      <c r="K102" s="23"/>
      <c r="L102" s="13"/>
    </row>
    <row r="103">
      <c r="A103" s="24" t="s">
        <v>6</v>
      </c>
      <c r="B103" s="25" t="s">
        <v>7</v>
      </c>
      <c r="C103" s="25" t="s">
        <v>8</v>
      </c>
      <c r="D103" s="25" t="s">
        <v>9</v>
      </c>
      <c r="E103" s="25" t="s">
        <v>10</v>
      </c>
      <c r="F103" s="25" t="s">
        <v>11</v>
      </c>
      <c r="G103" s="25" t="s">
        <v>12</v>
      </c>
      <c r="H103" s="26" t="s">
        <v>13</v>
      </c>
      <c r="I103" s="55" t="s">
        <v>403</v>
      </c>
      <c r="J103" s="28"/>
      <c r="K103" s="29"/>
      <c r="L103" s="13"/>
    </row>
    <row r="104">
      <c r="A104" s="30">
        <v>10.0</v>
      </c>
      <c r="B104" s="31">
        <v>3.0</v>
      </c>
      <c r="C104" s="31">
        <v>6.0</v>
      </c>
      <c r="D104" s="31">
        <v>4.0</v>
      </c>
      <c r="E104" s="31">
        <v>6.0</v>
      </c>
      <c r="F104" s="31">
        <v>6.0</v>
      </c>
      <c r="G104" s="31">
        <v>7.0</v>
      </c>
      <c r="H104" s="92">
        <v>5.0</v>
      </c>
      <c r="I104" s="116" t="s">
        <v>404</v>
      </c>
      <c r="J104" s="28"/>
      <c r="K104" s="29"/>
      <c r="L104" s="13"/>
    </row>
    <row r="105">
      <c r="A105" s="24" t="s">
        <v>14</v>
      </c>
      <c r="B105" s="33" t="str">
        <f>(4*A104)+E104+ROUNDDOWN(H104/2,0)+C105</f>
        <v>48</v>
      </c>
      <c r="C105" s="34">
        <v>0.0</v>
      </c>
      <c r="D105" s="35" t="s">
        <v>15</v>
      </c>
      <c r="E105" s="36" t="str">
        <f>50+(3*D104)+100</f>
        <v>162</v>
      </c>
      <c r="F105" s="37" t="s">
        <v>16</v>
      </c>
      <c r="G105" s="38" t="s">
        <v>17</v>
      </c>
      <c r="H105" s="39" t="s">
        <v>18</v>
      </c>
      <c r="I105" s="83" t="s">
        <v>405</v>
      </c>
      <c r="J105" s="82" t="s">
        <v>406</v>
      </c>
      <c r="K105" s="29"/>
      <c r="L105" s="13"/>
    </row>
    <row r="106">
      <c r="A106" s="40" t="s">
        <v>19</v>
      </c>
      <c r="B106" t="str">
        <f>(4*A104)+D104+ROUNDDOWN(H104/2,0)+C106</f>
        <v>46</v>
      </c>
      <c r="C106" s="41">
        <v>0.0</v>
      </c>
      <c r="D106" s="42" t="s">
        <v>20</v>
      </c>
      <c r="E106" s="43" t="str">
        <f>15+(G104*3)+15</f>
        <v>51</v>
      </c>
      <c r="F106" s="35" t="s">
        <v>21</v>
      </c>
      <c r="G106" s="44" t="s">
        <v>22</v>
      </c>
      <c r="H106" s="45" t="str">
        <f>ROUNDDOWN(E105/2,0)</f>
        <v>81</v>
      </c>
      <c r="I106" s="83" t="s">
        <v>407</v>
      </c>
      <c r="J106" s="82" t="s">
        <v>408</v>
      </c>
      <c r="K106" s="29"/>
      <c r="L106" s="13"/>
    </row>
    <row r="107">
      <c r="A107" s="40" t="s">
        <v>23</v>
      </c>
      <c r="B107" t="str">
        <f>(4*A104)+C104+ROUNDDOWN(H104/2,0)+C107</f>
        <v>48</v>
      </c>
      <c r="C107" s="41">
        <v>0.0</v>
      </c>
      <c r="D107" s="42" t="s">
        <v>24</v>
      </c>
      <c r="E107" s="43" t="str">
        <f>MROUND((D104+(G104*2))*2.5,5)</f>
        <v>45</v>
      </c>
      <c r="F107" s="42" t="s">
        <v>25</v>
      </c>
      <c r="G107" s="46" t="s">
        <v>26</v>
      </c>
      <c r="H107" s="45" t="str">
        <f>ROUNDDOWN(E105/2,0)</f>
        <v>81</v>
      </c>
      <c r="I107" s="83" t="s">
        <v>227</v>
      </c>
      <c r="J107" s="82" t="s">
        <v>409</v>
      </c>
      <c r="K107" s="29"/>
      <c r="L107" s="13"/>
    </row>
    <row r="108">
      <c r="A108" s="40" t="s">
        <v>27</v>
      </c>
      <c r="B108" t="str">
        <f>(4*A104)+C104+ROUNDDOWN(H104/2,0)+C108</f>
        <v>48</v>
      </c>
      <c r="C108" s="41">
        <v>0.0</v>
      </c>
      <c r="D108" s="42" t="s">
        <v>28</v>
      </c>
      <c r="E108" s="43" t="str">
        <f>ROUNDUP(F104/2,0)</f>
        <v>3</v>
      </c>
      <c r="F108" s="42" t="s">
        <v>29</v>
      </c>
      <c r="G108" s="46">
        <v>0.0</v>
      </c>
      <c r="H108" s="45" t="str">
        <f>ROUNDDOWN(E105/2,0)</f>
        <v>81</v>
      </c>
      <c r="I108" s="83" t="s">
        <v>410</v>
      </c>
      <c r="J108" s="28"/>
      <c r="K108" s="29"/>
      <c r="L108" s="13"/>
    </row>
    <row r="109">
      <c r="A109" s="40" t="s">
        <v>30</v>
      </c>
      <c r="B109" t="str">
        <f>(4*A104)+C104+ROUNDDOWN(H104/2,0)+C109</f>
        <v>48</v>
      </c>
      <c r="C109" s="41">
        <v>0.0</v>
      </c>
      <c r="D109" s="42" t="s">
        <v>31</v>
      </c>
      <c r="E109" s="43" t="str">
        <f>ROUNDUP(D104/2,0)</f>
        <v>2</v>
      </c>
      <c r="F109" s="42" t="s">
        <v>32</v>
      </c>
      <c r="G109" s="46">
        <v>0.0</v>
      </c>
      <c r="H109" s="45" t="str">
        <f>ROUNDDOWN(E105/2,0)</f>
        <v>81</v>
      </c>
      <c r="I109" s="83" t="s">
        <v>264</v>
      </c>
      <c r="J109" s="82" t="s">
        <v>411</v>
      </c>
      <c r="K109" s="29"/>
      <c r="L109" s="13"/>
    </row>
    <row r="110">
      <c r="A110" s="40" t="s">
        <v>33</v>
      </c>
      <c r="B110" t="str">
        <f>(4*A104)+F104+ROUNDDOWN(H104/2,0)+C110</f>
        <v>48</v>
      </c>
      <c r="C110" s="41">
        <v>0.0</v>
      </c>
      <c r="D110" s="42" t="s">
        <v>34</v>
      </c>
      <c r="E110" s="43" t="str">
        <f>((30+(D104*3)+(F104*3))+((D104+F104)*A104))</f>
        <v>160</v>
      </c>
      <c r="F110" s="42" t="s">
        <v>35</v>
      </c>
      <c r="G110" s="46" t="s">
        <v>36</v>
      </c>
      <c r="H110" s="45" t="str">
        <f>ROUNDDOWN(E105/2,0)</f>
        <v>81</v>
      </c>
      <c r="I110" s="27"/>
      <c r="J110" s="28"/>
      <c r="K110" s="29"/>
      <c r="L110" s="13"/>
    </row>
    <row r="111">
      <c r="A111" s="40" t="s">
        <v>37</v>
      </c>
      <c r="B111" t="str">
        <f>(4*A104)+B104+ROUNDDOWN(H104/2,0)+C111</f>
        <v>45</v>
      </c>
      <c r="C111" s="41">
        <v>0.0</v>
      </c>
      <c r="D111" s="42" t="s">
        <v>38</v>
      </c>
      <c r="E111" s="41">
        <v>-1.0</v>
      </c>
      <c r="F111" s="42" t="s">
        <v>39</v>
      </c>
      <c r="G111" s="46" t="s">
        <v>40</v>
      </c>
      <c r="H111" s="45" t="str">
        <f>ROUNDDOWN(E105/2,0)</f>
        <v>81</v>
      </c>
      <c r="I111" s="27"/>
      <c r="J111" s="28"/>
      <c r="K111" s="29"/>
      <c r="L111" s="13"/>
    </row>
    <row r="112">
      <c r="A112" s="40" t="s">
        <v>41</v>
      </c>
      <c r="B112" t="str">
        <f>(4*A104)+F104+ROUNDDOWN(H104/2,0)+C112</f>
        <v>48</v>
      </c>
      <c r="C112" s="41">
        <v>0.0</v>
      </c>
      <c r="D112" s="42" t="s">
        <v>42</v>
      </c>
      <c r="E112" s="43" t="str">
        <f>H104</f>
        <v>5</v>
      </c>
      <c r="F112" s="42" t="s">
        <v>43</v>
      </c>
      <c r="G112" s="46" t="s">
        <v>44</v>
      </c>
      <c r="H112" s="45" t="str">
        <f>ROUNDDOWN(E105/2,0)</f>
        <v>81</v>
      </c>
      <c r="I112" s="47"/>
      <c r="J112" s="48"/>
      <c r="K112" s="49"/>
      <c r="L112" s="13"/>
    </row>
    <row r="113">
      <c r="A113" s="40" t="s">
        <v>45</v>
      </c>
      <c r="B113" t="str">
        <f>(4*A104)+F104+ROUNDDOWN(H104/2,0)+C113</f>
        <v>48</v>
      </c>
      <c r="C113" s="41">
        <v>0.0</v>
      </c>
      <c r="D113" s="42" t="s">
        <v>46</v>
      </c>
      <c r="E113" s="43" t="str">
        <f>94+ROUNDDOWN(H104/2,0)</f>
        <v>96</v>
      </c>
      <c r="F113" s="42" t="s">
        <v>47</v>
      </c>
      <c r="G113" s="46" t="s">
        <v>48</v>
      </c>
      <c r="H113" s="45" t="str">
        <f>ROUNDDOWN(E105/2,0)</f>
        <v>81</v>
      </c>
      <c r="I113" s="50" t="s">
        <v>49</v>
      </c>
      <c r="J113" s="51" t="s">
        <v>50</v>
      </c>
      <c r="K113" s="52" t="s">
        <v>51</v>
      </c>
      <c r="L113" s="13"/>
    </row>
    <row r="114">
      <c r="A114" s="40" t="s">
        <v>52</v>
      </c>
      <c r="B114" t="str">
        <f>(4*A104)+G104+ROUNDDOWN(H104/2,0)+C114</f>
        <v>49</v>
      </c>
      <c r="C114" s="41">
        <v>0.0</v>
      </c>
      <c r="D114" s="42" t="s">
        <v>53</v>
      </c>
      <c r="E114" s="43" t="str">
        <f>D104-1</f>
        <v>3</v>
      </c>
      <c r="F114" s="53" t="s">
        <v>54</v>
      </c>
      <c r="G114" s="54" t="s">
        <v>55</v>
      </c>
      <c r="H114" s="45" t="str">
        <f>ROUNDDOWN(E105/2,0)</f>
        <v>81</v>
      </c>
      <c r="I114" s="55" t="s">
        <v>56</v>
      </c>
      <c r="J114" s="22"/>
      <c r="K114" s="56"/>
      <c r="L114" s="13"/>
    </row>
    <row r="115">
      <c r="A115" s="40" t="s">
        <v>57</v>
      </c>
      <c r="B115" t="str">
        <f>(4*A104)+G104+ROUNDDOWN(H104/2,0)+C115</f>
        <v>49</v>
      </c>
      <c r="C115" s="41">
        <v>0.0</v>
      </c>
      <c r="D115" s="42" t="s">
        <v>58</v>
      </c>
      <c r="E115" s="43" t="str">
        <f>D104-1</f>
        <v>3</v>
      </c>
      <c r="F115" s="57"/>
      <c r="G115" s="33"/>
      <c r="H115" s="33"/>
      <c r="I115" s="58"/>
      <c r="J115" s="28"/>
      <c r="K115" s="59"/>
      <c r="L115" s="13"/>
    </row>
    <row r="116">
      <c r="A116" s="40" t="s">
        <v>59</v>
      </c>
      <c r="B116" t="str">
        <f>(4*A104)+E104+ROUNDDOWN(H104/2,0)+C116</f>
        <v>48</v>
      </c>
      <c r="C116" s="41">
        <v>0.0</v>
      </c>
      <c r="D116" s="60"/>
      <c r="E116" s="43"/>
      <c r="F116" s="60"/>
      <c r="I116" s="58"/>
      <c r="J116" s="28"/>
      <c r="K116" s="59"/>
      <c r="L116" s="13"/>
    </row>
    <row r="117">
      <c r="A117" s="40" t="s">
        <v>60</v>
      </c>
      <c r="B117" t="str">
        <f>(4*A104)+D104+ROUNDDOWN(H104/2,0)+C117</f>
        <v>46</v>
      </c>
      <c r="C117" s="41">
        <v>0.0</v>
      </c>
      <c r="D117" s="60"/>
      <c r="E117" s="43"/>
      <c r="F117" s="60"/>
      <c r="I117" s="58"/>
      <c r="J117" s="28"/>
      <c r="K117" s="59"/>
      <c r="L117" s="13"/>
    </row>
    <row r="118">
      <c r="A118" s="61" t="s">
        <v>61</v>
      </c>
      <c r="B118" s="20" t="str">
        <f>(4*A104)+D104+ROUNDDOWN(H104/2,0)+C118</f>
        <v>46</v>
      </c>
      <c r="C118" s="31">
        <v>0.0</v>
      </c>
      <c r="D118" s="62" t="s">
        <v>62</v>
      </c>
      <c r="E118" s="63" t="str">
        <f>100*A104</f>
        <v>1000</v>
      </c>
      <c r="F118" s="16"/>
      <c r="G118" s="20"/>
      <c r="H118" s="20"/>
      <c r="I118" s="64"/>
      <c r="J118" s="48"/>
      <c r="K118" s="65"/>
      <c r="L118" s="13"/>
    </row>
    <row r="119">
      <c r="A119" s="24" t="s">
        <v>63</v>
      </c>
      <c r="B119" s="66" t="s">
        <v>64</v>
      </c>
      <c r="C119" s="33"/>
      <c r="D119" s="25" t="s">
        <v>65</v>
      </c>
      <c r="E119" s="33"/>
      <c r="F119" s="33"/>
      <c r="G119" s="33"/>
      <c r="H119" s="36"/>
      <c r="I119" s="67" t="s">
        <v>66</v>
      </c>
      <c r="J119" s="33"/>
      <c r="K119" s="23"/>
      <c r="L119" s="13"/>
    </row>
    <row r="120">
      <c r="A120" s="68"/>
      <c r="B120" s="62" t="s">
        <v>67</v>
      </c>
      <c r="C120" s="48"/>
      <c r="D120" s="48"/>
      <c r="E120" s="20"/>
      <c r="F120" s="20"/>
      <c r="G120" s="20"/>
      <c r="H120" s="15"/>
      <c r="I120" s="18"/>
      <c r="J120" s="20"/>
      <c r="K120" s="49"/>
      <c r="L120" s="13"/>
    </row>
    <row r="121">
      <c r="A121" s="24" t="s">
        <v>68</v>
      </c>
      <c r="B121" s="66" t="s">
        <v>69</v>
      </c>
      <c r="C121" s="25" t="s">
        <v>70</v>
      </c>
      <c r="D121" s="25" t="s">
        <v>20</v>
      </c>
      <c r="E121" s="66">
        <v>15.0</v>
      </c>
      <c r="F121" s="25" t="s">
        <v>71</v>
      </c>
      <c r="G121" s="22"/>
      <c r="H121" s="36"/>
      <c r="I121" s="67" t="s">
        <v>72</v>
      </c>
      <c r="J121" s="33"/>
      <c r="K121" s="23"/>
      <c r="L121" s="13"/>
    </row>
    <row r="122">
      <c r="A122" s="85" t="s">
        <v>390</v>
      </c>
      <c r="B122" s="69" t="s">
        <v>412</v>
      </c>
      <c r="C122" s="48"/>
      <c r="D122" s="62" t="s">
        <v>74</v>
      </c>
      <c r="E122" s="48"/>
      <c r="F122" s="62" t="s">
        <v>75</v>
      </c>
      <c r="G122" s="48"/>
      <c r="H122" s="15"/>
      <c r="I122" s="18"/>
      <c r="J122" s="20"/>
      <c r="K122" s="49"/>
      <c r="L122" s="13"/>
    </row>
    <row r="123">
      <c r="A123" s="24" t="s">
        <v>68</v>
      </c>
      <c r="B123" s="66" t="s">
        <v>69</v>
      </c>
      <c r="C123" s="25" t="s">
        <v>70</v>
      </c>
      <c r="D123" s="25" t="s">
        <v>20</v>
      </c>
      <c r="E123" s="66">
        <v>20.0</v>
      </c>
      <c r="F123" s="25" t="s">
        <v>71</v>
      </c>
      <c r="G123" s="22"/>
      <c r="H123" s="36"/>
      <c r="I123" s="67" t="s">
        <v>72</v>
      </c>
      <c r="J123" s="33"/>
      <c r="K123" s="23"/>
      <c r="L123" s="13"/>
    </row>
    <row r="124">
      <c r="A124" s="112" t="s">
        <v>414</v>
      </c>
      <c r="B124" s="71" t="s">
        <v>189</v>
      </c>
      <c r="C124" s="72"/>
      <c r="D124" s="3" t="s">
        <v>74</v>
      </c>
      <c r="E124" s="72"/>
      <c r="F124" s="3" t="s">
        <v>75</v>
      </c>
      <c r="G124" s="71" t="s">
        <v>415</v>
      </c>
      <c r="H124" s="73"/>
      <c r="I124" s="115" t="s">
        <v>416</v>
      </c>
      <c r="J124" s="5"/>
      <c r="K124" s="75"/>
      <c r="L124" s="13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</row>
  </sheetData>
  <mergeCells count="145">
    <mergeCell ref="I20:K20"/>
    <mergeCell ref="G21:H21"/>
    <mergeCell ref="I21:K21"/>
    <mergeCell ref="J28:K28"/>
    <mergeCell ref="J29:K29"/>
    <mergeCell ref="J30:K30"/>
    <mergeCell ref="J31:K31"/>
    <mergeCell ref="J33:K33"/>
    <mergeCell ref="J34:K34"/>
    <mergeCell ref="J35:K35"/>
    <mergeCell ref="J32:K32"/>
    <mergeCell ref="I19:K19"/>
    <mergeCell ref="F26:H26"/>
    <mergeCell ref="D27:E27"/>
    <mergeCell ref="F27:H27"/>
    <mergeCell ref="J36:K36"/>
    <mergeCell ref="J37:K37"/>
    <mergeCell ref="I24:K24"/>
    <mergeCell ref="G121:H121"/>
    <mergeCell ref="F76:H76"/>
    <mergeCell ref="F77:H77"/>
    <mergeCell ref="G71:H71"/>
    <mergeCell ref="G72:H72"/>
    <mergeCell ref="G73:H73"/>
    <mergeCell ref="G74:H74"/>
    <mergeCell ref="G99:H99"/>
    <mergeCell ref="G97:H97"/>
    <mergeCell ref="G98:H98"/>
    <mergeCell ref="G96:H96"/>
    <mergeCell ref="A101:B101"/>
    <mergeCell ref="D101:E101"/>
    <mergeCell ref="F101:H101"/>
    <mergeCell ref="A102:B102"/>
    <mergeCell ref="D102:E102"/>
    <mergeCell ref="F102:H102"/>
    <mergeCell ref="J2:K2"/>
    <mergeCell ref="J3:K3"/>
    <mergeCell ref="J4:K4"/>
    <mergeCell ref="J5:K5"/>
    <mergeCell ref="J6:K6"/>
    <mergeCell ref="J7:K7"/>
    <mergeCell ref="J8:K8"/>
    <mergeCell ref="J78:K78"/>
    <mergeCell ref="J79:K79"/>
    <mergeCell ref="D76:E76"/>
    <mergeCell ref="D77:E77"/>
    <mergeCell ref="I76:K76"/>
    <mergeCell ref="J77:K77"/>
    <mergeCell ref="J80:K80"/>
    <mergeCell ref="J81:K81"/>
    <mergeCell ref="I73:K73"/>
    <mergeCell ref="I74:K74"/>
    <mergeCell ref="J82:K82"/>
    <mergeCell ref="J83:K83"/>
    <mergeCell ref="J84:K84"/>
    <mergeCell ref="J85:K85"/>
    <mergeCell ref="D95:H95"/>
    <mergeCell ref="I47:K47"/>
    <mergeCell ref="I48:K48"/>
    <mergeCell ref="G122:H122"/>
    <mergeCell ref="G123:H123"/>
    <mergeCell ref="G124:H124"/>
    <mergeCell ref="D120:H120"/>
    <mergeCell ref="I123:K123"/>
    <mergeCell ref="I124:K124"/>
    <mergeCell ref="J52:K52"/>
    <mergeCell ref="J54:K54"/>
    <mergeCell ref="D51:E51"/>
    <mergeCell ref="F51:H51"/>
    <mergeCell ref="D52:E52"/>
    <mergeCell ref="F52:H52"/>
    <mergeCell ref="A51:B51"/>
    <mergeCell ref="A52:B52"/>
    <mergeCell ref="I51:K51"/>
    <mergeCell ref="A27:B27"/>
    <mergeCell ref="D20:H20"/>
    <mergeCell ref="G22:H22"/>
    <mergeCell ref="G23:H23"/>
    <mergeCell ref="G24:H24"/>
    <mergeCell ref="A26:B26"/>
    <mergeCell ref="D26:E26"/>
    <mergeCell ref="I22:K22"/>
    <mergeCell ref="I23:K23"/>
    <mergeCell ref="A1:B1"/>
    <mergeCell ref="D1:E1"/>
    <mergeCell ref="F1:H1"/>
    <mergeCell ref="I1:K1"/>
    <mergeCell ref="A2:B2"/>
    <mergeCell ref="D2:E2"/>
    <mergeCell ref="F2:H2"/>
    <mergeCell ref="J12:K12"/>
    <mergeCell ref="J11:K11"/>
    <mergeCell ref="I26:K26"/>
    <mergeCell ref="J27:K27"/>
    <mergeCell ref="G49:H49"/>
    <mergeCell ref="D70:H70"/>
    <mergeCell ref="A76:B76"/>
    <mergeCell ref="A77:B77"/>
    <mergeCell ref="D45:H45"/>
    <mergeCell ref="G46:H46"/>
    <mergeCell ref="G47:H47"/>
    <mergeCell ref="G48:H48"/>
    <mergeCell ref="I49:K49"/>
    <mergeCell ref="I44:K44"/>
    <mergeCell ref="I45:K45"/>
    <mergeCell ref="I46:K46"/>
    <mergeCell ref="J62:K62"/>
    <mergeCell ref="J56:K56"/>
    <mergeCell ref="J57:K57"/>
    <mergeCell ref="J58:K58"/>
    <mergeCell ref="J59:K59"/>
    <mergeCell ref="J60:K60"/>
    <mergeCell ref="J61:K61"/>
    <mergeCell ref="J9:K9"/>
    <mergeCell ref="J10:K10"/>
    <mergeCell ref="J111:K111"/>
    <mergeCell ref="J112:K112"/>
    <mergeCell ref="I119:K119"/>
    <mergeCell ref="I120:K120"/>
    <mergeCell ref="I94:K94"/>
    <mergeCell ref="J109:K109"/>
    <mergeCell ref="J105:K105"/>
    <mergeCell ref="J106:K106"/>
    <mergeCell ref="J107:K107"/>
    <mergeCell ref="J108:K108"/>
    <mergeCell ref="I121:K121"/>
    <mergeCell ref="I122:K122"/>
    <mergeCell ref="J86:K86"/>
    <mergeCell ref="J87:K87"/>
    <mergeCell ref="I95:K95"/>
    <mergeCell ref="I97:K97"/>
    <mergeCell ref="I96:K96"/>
    <mergeCell ref="J110:K110"/>
    <mergeCell ref="I98:K98"/>
    <mergeCell ref="I99:K99"/>
    <mergeCell ref="J102:K102"/>
    <mergeCell ref="J103:K103"/>
    <mergeCell ref="J104:K104"/>
    <mergeCell ref="I101:K101"/>
    <mergeCell ref="J55:K55"/>
    <mergeCell ref="J53:K53"/>
    <mergeCell ref="I69:K69"/>
    <mergeCell ref="I70:K70"/>
    <mergeCell ref="I71:K71"/>
    <mergeCell ref="I72:K72"/>
  </mergeCells>
  <drawing r:id="rId1"/>
</worksheet>
</file>